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財政係\9 その他財政\公営企業\R7公営企業\R8-1-15公営企業に係る経営比較分析表（令和６年度決算）の分析等について(依頼）\5.県へ回答\"/>
    </mc:Choice>
  </mc:AlternateContent>
  <xr:revisionPtr revIDLastSave="0" documentId="13_ncr:1_{9C63C503-2292-4931-B349-D929D9955BEA}" xr6:coauthVersionLast="47" xr6:coauthVersionMax="47" xr10:uidLastSave="{00000000-0000-0000-0000-000000000000}"/>
  <workbookProtection workbookAlgorithmName="SHA-512" workbookHashValue="2EpOT35jLzHLsKXjDVUY9iDK3gWcmvDtPxVsBvIjKsjU3EmFFineWKWooIbHR0HZx4koIS3vKcL6P0duNCW/cg==" workbookSaltValue="crjBrn5yT5stpwnpiEcC9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<sst xmlns="http://schemas.openxmlformats.org/spreadsheetml/2006/main" count="231" uniqueCount="115">
  <si>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</si>
  <si>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</si>
  <si>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</si>
  <si>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</si>
  <si>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</si>
  <si>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</si>
  <si>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</si>
  <si>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</si>
  <si>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</si>
  <si>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</si>
  <si>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</si>
  <si>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</si>
  <si>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</si>
  <si>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</si>
  <si>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</si>
  <si>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</si>
  <si>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</si>
  <si>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</si>
  <si>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</si>
  <si>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</si>
  <si>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</si>
  <si>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</si>
  <si>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</si>
  <si>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</si>
  <si>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</si>
  <si>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</si>
  <si>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</si>
  <si>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</si>
  <si>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</si>
  <si>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</si>
  <si>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</si>
  <si>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</si>
  <si>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</si>
  <si>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</si>
  <si>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</si>
  <si>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</si>
  <si>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</si>
  <si>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</si>
  <si>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</si>
  <si>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</si>
  <si>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</si>
  <si>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</si>
  <si>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</si>
  <si>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</si>
  <si>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</si>
  <si>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</si>
  <si>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</si>
  <si>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</si>
  <si>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</si>
  <si>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</si>
  <si>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</si>
  <si>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</si>
  <si>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</si>
  <si>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</si>
  <si>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</si>
  <si>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</si>
  <si>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</si>
  <si>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</si>
  <si>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</si>
  <si>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</si>
  <si>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</si>
  <si>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</si>
  <si>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</si>
  <si>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</si>
  <si>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</si>
  <si>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</si>
  <si>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</si>
  <si>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</si>
  <si>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</si>
  <si>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</si>
  <si>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</si>
  <si>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</si>
  <si>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</si>
  <si>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</si>
  <si>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</si>
  <si>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</si>
  <si>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</si>
  <si>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</si>
  <si>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</si>
  <si>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</si>
  <si>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</si>
  <si>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</si>
  <si>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</si>
  <si>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</si>
  <si>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</si>
  <si>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</si>
  <si>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</si>
  <si>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</si>
  <si>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</si>
  <si>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</si>
  <si>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</si>
  <si>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</si>
  <si>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</si>
  <si>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</si>
  <si>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</si>
  <si>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</si>
  <si>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白石市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</si>
  <si>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</si>
  <si>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</si>
  <si>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</si>
  <si>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</si>
  <si>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</si>
  <si>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</si>
  <si>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</si>
  <si>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</si>
  <si>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</si>
  <si>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</si>
  <si>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</si>
  <si>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</si>
  <si>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</si>
  <si>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</si>
  <si>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</si>
  <si>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法定耐用年数を超える管渠がまだ無いため、管渠老朽化率は0％となっている。それにより、令和6年度は管渠の更新工事を行っていないため管渠改善率も0％となっているが、有形固定資産減価償却率が年々上昇しており、施設の老朽化は進みつつある。今後の施設更新・修繕については「白石市下水道ビジョン」に基づき、計画的に行っていくことが求められる。</t>
    <rPh sb="124" eb="126">
      <t>シュウゼン</t>
    </rPh>
    <rPh sb="160" eb="161">
      <t>モト</t>
    </rPh>
    <phoneticPr fontId="4"/>
  </si>
  <si>
    <t>　平成30年度の使用料改定以降、収益は増加しているが、依然として経常費用を使用料収益で賄えていない状況にある。さらに、年々法定耐用年数に近い資産が増えていることから、将来的に更新需要の増加が予測される。
　また、事業規模に対しての適切な施設規模を維持していくため、計画変更による規模縮小や、農業集落排水処理施設を公共下水道事業に接続するといった広域化による費用削減を図るなど、今後の方針を検討していく必要がある。</t>
    <rPh sb="1" eb="3">
      <t>ヘイセイ</t>
    </rPh>
    <rPh sb="13" eb="15">
      <t>イコウ</t>
    </rPh>
    <rPh sb="41" eb="42">
      <t>エキ</t>
    </rPh>
    <rPh sb="132" eb="134">
      <t>ケイカク</t>
    </rPh>
    <rPh sb="134" eb="136">
      <t>ヘンコウ</t>
    </rPh>
    <rPh sb="200" eb="202">
      <t>ヒツヨウ</t>
    </rPh>
    <phoneticPr fontId="4"/>
  </si>
  <si>
    <t>　令和6年度については経常収支比率、経費回収率ともに約100％となったが、実際には使用料収入では費用すべてを賄えておらず、収入の不足する部分は一般会計からの基準内繰入金を財源としている。今後も更なる汚水処理費の削減を行い、効率的な事業運営に努める必要がある。
　流動比率については、流動資産の現金よりも流動負債の企業債償還額が大きいため、類似団体平均値と比較して低い数値となっている。企業債の償還には留保資金を充て、不足する部分は一般会計繰入金で補っている。今後も農業集落排水事業は快適な生活環境の実現には欠かせないものであるという一般会計との共通理解のもと繰入を行うとともに、適正な企業債の借り入れに努めていく必要がある。
　当市の農業集落排水事業では、高齢者単独世帯が多いことや地理的状況等の要因により水洗化が進みにくい地区もあるため、類似団体平均値と比較すると水洗化率と施設利用率は低く、処理区域内人口や処理水量の減少により使用料収益はさらに減少傾向にある。今後も、累積欠損金比率の改善や使用料収益増加のために接続への啓蒙活動を続けていく。</t>
    <rPh sb="26" eb="27">
      <t>ヤク</t>
    </rPh>
    <rPh sb="71" eb="75">
      <t>イッパンカイケイ</t>
    </rPh>
    <rPh sb="78" eb="81">
      <t>キジュンナイ</t>
    </rPh>
    <rPh sb="232" eb="234">
      <t>ノウギョウ</t>
    </rPh>
    <rPh sb="234" eb="236">
      <t>シュウラク</t>
    </rPh>
    <rPh sb="236" eb="238">
      <t>ハイスイ</t>
    </rPh>
    <rPh sb="272" eb="274">
      <t>キョウツウ</t>
    </rPh>
    <rPh sb="415" eb="418">
      <t>シヨウリョウ</t>
    </rPh>
    <rPh sb="418" eb="420">
      <t>シュウエキ</t>
    </rPh>
    <rPh sb="424" eb="426">
      <t>ゲンショウ</t>
    </rPh>
    <rPh sb="436" eb="441">
      <t>ルイセキケッソンキン</t>
    </rPh>
    <rPh sb="441" eb="443">
      <t>ヒリツ</t>
    </rPh>
    <rPh sb="444" eb="446">
      <t>カイゼン</t>
    </rPh>
    <rPh sb="451" eb="452">
      <t>エキ</t>
    </rPh>
    <rPh sb="462" eb="464">
      <t>ケイモウ</t>
    </rPh>
    <rPh sb="467" eb="46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</si>
</sst>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E-4E31-BF0C-5CAFDB3AAA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7FE-4E31-BF0C-5CAFDB3AAA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35.65</c:v>
                </c:pt>
                <c:pt idx="1">
                  <c:v>34.89</c:v>
                </c:pt>
                <c:pt idx="2">
                  <c:v>34.6</c:v>
                </c:pt>
                <c:pt idx="3">
                  <c:v>33.049999999999997</c:v>
                </c:pt>
                <c:pt idx="4">
                  <c:v>32.49</c:v>
                </c:pt>
              </c:numCache>
            </c:numRef>
          </c:val>
          <c:extLst>
            <c:ext xmlns:c16="http://schemas.microsoft.com/office/drawing/2014/chart" uri="{C3380CC4-5D6E-409C-BE32-E72D297353CC}">
              <c16:uniqueId val="{00000000-0452-42F9-9CB4-FD321A06C0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452-42F9-9CB4-FD321A06C0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68.790000000000006</c:v>
                </c:pt>
                <c:pt idx="1">
                  <c:v>66.930000000000007</c:v>
                </c:pt>
                <c:pt idx="2">
                  <c:v>67.260000000000005</c:v>
                </c:pt>
                <c:pt idx="3">
                  <c:v>69.47</c:v>
                </c:pt>
                <c:pt idx="4">
                  <c:v>70.41</c:v>
                </c:pt>
              </c:numCache>
            </c:numRef>
          </c:val>
          <c:extLst>
            <c:ext xmlns:c16="http://schemas.microsoft.com/office/drawing/2014/chart" uri="{C3380CC4-5D6E-409C-BE32-E72D297353CC}">
              <c16:uniqueId val="{00000000-0C26-43EA-B395-512F6A758F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C26-43EA-B395-512F6A758F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87.26</c:v>
                </c:pt>
                <c:pt idx="1">
                  <c:v>88.39</c:v>
                </c:pt>
                <c:pt idx="2">
                  <c:v>88.97</c:v>
                </c:pt>
                <c:pt idx="3">
                  <c:v>100.02</c:v>
                </c:pt>
                <c:pt idx="4">
                  <c:v>100</c:v>
                </c:pt>
              </c:numCache>
            </c:numRef>
          </c:val>
          <c:extLst>
            <c:ext xmlns:c16="http://schemas.microsoft.com/office/drawing/2014/chart" uri="{C3380CC4-5D6E-409C-BE32-E72D297353CC}">
              <c16:uniqueId val="{00000000-0CCC-46B0-9B82-8ED02C9A18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CCC-46B0-9B82-8ED02C9A18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30.55</c:v>
                </c:pt>
                <c:pt idx="1">
                  <c:v>31.54</c:v>
                </c:pt>
                <c:pt idx="2">
                  <c:v>33.51</c:v>
                </c:pt>
                <c:pt idx="3">
                  <c:v>35.51</c:v>
                </c:pt>
                <c:pt idx="4">
                  <c:v>37.44</c:v>
                </c:pt>
              </c:numCache>
            </c:numRef>
          </c:val>
          <c:extLst>
            <c:ext xmlns:c16="http://schemas.microsoft.com/office/drawing/2014/chart" uri="{C3380CC4-5D6E-409C-BE32-E72D297353CC}">
              <c16:uniqueId val="{00000000-EDDE-49AA-ADF6-85D15AF96F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DDE-49AA-ADF6-85D15AF96F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9D-444D-AB1E-7D3A3AC09F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99D-444D-AB1E-7D3A3AC09F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865.91</c:v>
                </c:pt>
                <c:pt idx="1">
                  <c:v>1407.82</c:v>
                </c:pt>
                <c:pt idx="2">
                  <c:v>1460.91</c:v>
                </c:pt>
                <c:pt idx="3">
                  <c:v>1498.22</c:v>
                </c:pt>
                <c:pt idx="4">
                  <c:v>1514.82</c:v>
                </c:pt>
              </c:numCache>
            </c:numRef>
          </c:val>
          <c:extLst>
            <c:ext xmlns:c16="http://schemas.microsoft.com/office/drawing/2014/chart" uri="{C3380CC4-5D6E-409C-BE32-E72D297353CC}">
              <c16:uniqueId val="{00000000-4CB8-4C06-8AD5-C5E969A538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CB8-4C06-8AD5-C5E969A538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56.74</c:v>
                </c:pt>
                <c:pt idx="1">
                  <c:v>47.25</c:v>
                </c:pt>
                <c:pt idx="2">
                  <c:v>11.71</c:v>
                </c:pt>
                <c:pt idx="3">
                  <c:v>30.17</c:v>
                </c:pt>
                <c:pt idx="4">
                  <c:v>24.93</c:v>
                </c:pt>
              </c:numCache>
            </c:numRef>
          </c:val>
          <c:extLst>
            <c:ext xmlns:c16="http://schemas.microsoft.com/office/drawing/2014/chart" uri="{C3380CC4-5D6E-409C-BE32-E72D297353CC}">
              <c16:uniqueId val="{00000000-6199-4396-8754-3FE642467B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6199-4396-8754-3FE642467B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5843.24</c:v>
                </c:pt>
                <c:pt idx="1">
                  <c:v>6161.78</c:v>
                </c:pt>
                <c:pt idx="2">
                  <c:v>6188.74</c:v>
                </c:pt>
                <c:pt idx="3">
                  <c:v>6057.29</c:v>
                </c:pt>
                <c:pt idx="4">
                  <c:v>5902.39</c:v>
                </c:pt>
              </c:numCache>
            </c:numRef>
          </c:val>
          <c:extLst>
            <c:ext xmlns:c16="http://schemas.microsoft.com/office/drawing/2014/chart" uri="{C3380CC4-5D6E-409C-BE32-E72D297353CC}">
              <c16:uniqueId val="{00000000-AEC0-4426-96C8-89A8DFACD9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EC0-4426-96C8-89A8DFACD9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70.13</c:v>
                </c:pt>
                <c:pt idx="1">
                  <c:v>60</c:v>
                </c:pt>
                <c:pt idx="2">
                  <c:v>61.84</c:v>
                </c:pt>
                <c:pt idx="3">
                  <c:v>100</c:v>
                </c:pt>
                <c:pt idx="4">
                  <c:v>99.74</c:v>
                </c:pt>
              </c:numCache>
            </c:numRef>
          </c:val>
          <c:extLst>
            <c:ext xmlns:c16="http://schemas.microsoft.com/office/drawing/2014/chart" uri="{C3380CC4-5D6E-409C-BE32-E72D297353CC}">
              <c16:uniqueId val="{00000000-6B8A-438A-948E-14C4D9D2BA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B8A-438A-948E-14C4D9D2BA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293.76</c:v>
                </c:pt>
                <c:pt idx="1">
                  <c:v>343.34</c:v>
                </c:pt>
                <c:pt idx="2">
                  <c:v>335.81</c:v>
                </c:pt>
                <c:pt idx="3">
                  <c:v>208.6</c:v>
                </c:pt>
                <c:pt idx="4">
                  <c:v>210.39</c:v>
                </c:pt>
              </c:numCache>
            </c:numRef>
          </c:val>
          <c:extLst>
            <c:ext xmlns:c16="http://schemas.microsoft.com/office/drawing/2014/chart" uri="{C3380CC4-5D6E-409C-BE32-E72D297353CC}">
              <c16:uniqueId val="{00000000-BB49-456F-8E3B-72CDD00E96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B49-456F-8E3B-72CDD00E96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白石市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30569</v>
      </c>
      <c r="AM8" s="41"/>
      <c r="AN8" s="41"/>
      <c r="AO8" s="41"/>
      <c r="AP8" s="41"/>
      <c r="AQ8" s="41"/>
      <c r="AR8" s="41"/>
      <c r="AS8" s="41"/>
      <c r="AT8" s="34">
        <f>データ!T6</f>
        <v>286.48</v>
      </c>
      <c r="AU8" s="34"/>
      <c r="AV8" s="34"/>
      <c r="AW8" s="34"/>
      <c r="AX8" s="34"/>
      <c r="AY8" s="34"/>
      <c r="AZ8" s="34"/>
      <c r="BA8" s="34"/>
      <c r="BB8" s="34">
        <f>データ!U6</f>
        <v>106.71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51.47</v>
      </c>
      <c r="J10" s="34"/>
      <c r="K10" s="34"/>
      <c r="L10" s="34"/>
      <c r="M10" s="34"/>
      <c r="N10" s="34"/>
      <c r="O10" s="34"/>
      <c r="P10" s="34">
        <f>データ!P6</f>
        <v>4.4800000000000004</v>
      </c>
      <c r="Q10" s="34"/>
      <c r="R10" s="34"/>
      <c r="S10" s="34"/>
      <c r="T10" s="34"/>
      <c r="U10" s="34"/>
      <c r="V10" s="34"/>
      <c r="W10" s="34">
        <f>データ!Q6</f>
        <v>96.03</v>
      </c>
      <c r="X10" s="34"/>
      <c r="Y10" s="34"/>
      <c r="Z10" s="34"/>
      <c r="AA10" s="34"/>
      <c r="AB10" s="34"/>
      <c r="AC10" s="34"/>
      <c r="AD10" s="41">
        <f>データ!R6</f>
        <v>4235</v>
      </c>
      <c r="AE10" s="41"/>
      <c r="AF10" s="41"/>
      <c r="AG10" s="41"/>
      <c r="AH10" s="41"/>
      <c r="AI10" s="41"/>
      <c r="AJ10" s="41"/>
      <c r="AK10" s="2"/>
      <c r="AL10" s="41">
        <f>データ!V6</f>
        <v>1362</v>
      </c>
      <c r="AM10" s="41"/>
      <c r="AN10" s="41"/>
      <c r="AO10" s="41"/>
      <c r="AP10" s="41"/>
      <c r="AQ10" s="41"/>
      <c r="AR10" s="41"/>
      <c r="AS10" s="41"/>
      <c r="AT10" s="34">
        <f>データ!W6</f>
        <v>2.39</v>
      </c>
      <c r="AU10" s="34"/>
      <c r="AV10" s="34"/>
      <c r="AW10" s="34"/>
      <c r="AX10" s="34"/>
      <c r="AY10" s="34"/>
      <c r="AZ10" s="34"/>
      <c r="BA10" s="34"/>
      <c r="BB10" s="34">
        <f>データ!X6</f>
        <v>569.87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3LFM285T4bHLI1I7eZfea4gPjDiSJJbU0N+FqvgVSGOuagsw5dqh35sOxKhj9JByp5Ho7bR/Ww93wgqmET0UQ==" saltValue="yeIa2FxyaJjZLVTTieT8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42064</v>
      </c>
      <c r="D6" s="19">
        <f t="shared" si="3"/>
        <v>46</v>
      </c>
      <c r="E6" s="19">
        <f t="shared" si="3"/>
        <v>17</v>
      </c>
      <c r="F6" s="19">
        <f t="shared" si="3"/>
        <v>5</v>
      </c>
      <c r="G6" s="19">
        <f t="shared" si="3"/>
        <v>0</v>
      </c>
      <c r="H6" s="19" t="str">
        <f t="shared" si="3"/>
        <v>宮城県　白石市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51.47</v>
      </c>
      <c r="P6" s="20">
        <f t="shared" si="3"/>
        <v>4.4800000000000004</v>
      </c>
      <c r="Q6" s="20">
        <f t="shared" si="3"/>
        <v>96.03</v>
      </c>
      <c r="R6" s="20">
        <f t="shared" si="3"/>
        <v>4235</v>
      </c>
      <c r="S6" s="20">
        <f t="shared" si="3"/>
        <v>30569</v>
      </c>
      <c r="T6" s="20">
        <f t="shared" si="3"/>
        <v>286.48</v>
      </c>
      <c r="U6" s="20">
        <f t="shared" si="3"/>
        <v>106.71</v>
      </c>
      <c r="V6" s="20">
        <f t="shared" si="3"/>
        <v>1362</v>
      </c>
      <c r="W6" s="20">
        <f t="shared" si="3"/>
        <v>2.39</v>
      </c>
      <c r="X6" s="20">
        <f t="shared" si="3"/>
        <v>569.87</v>
      </c>
      <c r="Y6" s="21">
        <f>IF(Y7="",NA(),Y7)</f>
        <v>87.26</v>
      </c>
      <c r="Z6" s="21">
        <f t="shared" ref="Z6:AH6" si="4">IF(Z7="",NA(),Z7)</f>
        <v>88.39</v>
      </c>
      <c r="AA6" s="21">
        <f t="shared" si="4"/>
        <v>88.97</v>
      </c>
      <c r="AB6" s="21">
        <f t="shared" si="4"/>
        <v>100.02</v>
      </c>
      <c r="AC6" s="21">
        <f t="shared" si="4"/>
        <v>100</v>
      </c>
      <c r="AD6" s="21">
        <f t="shared" si="4"/>
        <v>106.37</v>
      </c>
      <c r="AE6" s="21">
        <f t="shared" si="4"/>
        <v>106.07</v>
      </c>
      <c r="AF6" s="21">
        <f t="shared" si="4"/>
        <v>105.5</v>
      </c>
      <c r="AG6" s="21">
        <f t="shared" si="4"/>
        <v>106.35</v>
      </c>
      <c r="AH6" s="21">
        <f t="shared" si="4"/>
        <v>106.62</v>
      </c>
      <c r="AI6" s="20" t="str">
        <f>IF(AI7="","",IF(AI7="-","【-】","【"&amp;SUBSTITUTE(TEXT(AI7,"#,##0.00"),"-","△")&amp;"】"))</f>
        <v>【104.30】</v>
      </c>
      <c r="AJ6" s="21">
        <f>IF(AJ7="",NA(),AJ7)</f>
        <v>865.91</v>
      </c>
      <c r="AK6" s="21">
        <f t="shared" ref="AK6:AS6" si="5">IF(AK7="",NA(),AK7)</f>
        <v>1407.82</v>
      </c>
      <c r="AL6" s="21">
        <f t="shared" si="5"/>
        <v>1460.91</v>
      </c>
      <c r="AM6" s="21">
        <f t="shared" si="5"/>
        <v>1498.22</v>
      </c>
      <c r="AN6" s="21">
        <f t="shared" si="5"/>
        <v>1514.82</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56.74</v>
      </c>
      <c r="AV6" s="21">
        <f t="shared" ref="AV6:BD6" si="6">IF(AV7="",NA(),AV7)</f>
        <v>47.25</v>
      </c>
      <c r="AW6" s="21">
        <f t="shared" si="6"/>
        <v>11.71</v>
      </c>
      <c r="AX6" s="21">
        <f t="shared" si="6"/>
        <v>30.17</v>
      </c>
      <c r="AY6" s="21">
        <f t="shared" si="6"/>
        <v>24.93</v>
      </c>
      <c r="AZ6" s="21">
        <f t="shared" si="6"/>
        <v>29.13</v>
      </c>
      <c r="BA6" s="21">
        <f t="shared" si="6"/>
        <v>35.69</v>
      </c>
      <c r="BB6" s="21">
        <f t="shared" si="6"/>
        <v>38.4</v>
      </c>
      <c r="BC6" s="21">
        <f t="shared" si="6"/>
        <v>44.04</v>
      </c>
      <c r="BD6" s="21">
        <f t="shared" si="6"/>
        <v>58.25</v>
      </c>
      <c r="BE6" s="20" t="str">
        <f>IF(BE7="","",IF(BE7="-","【-】","【"&amp;SUBSTITUTE(TEXT(BE7,"#,##0.00"),"-","△")&amp;"】"))</f>
        <v>【47.19】</v>
      </c>
      <c r="BF6" s="21">
        <f>IF(BF7="",NA(),BF7)</f>
        <v>5843.24</v>
      </c>
      <c r="BG6" s="21">
        <f t="shared" ref="BG6:BO6" si="7">IF(BG7="",NA(),BG7)</f>
        <v>6161.78</v>
      </c>
      <c r="BH6" s="21">
        <f t="shared" si="7"/>
        <v>6188.74</v>
      </c>
      <c r="BI6" s="21">
        <f t="shared" si="7"/>
        <v>6057.29</v>
      </c>
      <c r="BJ6" s="21">
        <f t="shared" si="7"/>
        <v>5902.39</v>
      </c>
      <c r="BK6" s="21">
        <f t="shared" si="7"/>
        <v>867.83</v>
      </c>
      <c r="BL6" s="21">
        <f t="shared" si="7"/>
        <v>791.76</v>
      </c>
      <c r="BM6" s="21">
        <f t="shared" si="7"/>
        <v>900.82</v>
      </c>
      <c r="BN6" s="21">
        <f t="shared" si="7"/>
        <v>839.21</v>
      </c>
      <c r="BO6" s="21">
        <f t="shared" si="7"/>
        <v>791.46</v>
      </c>
      <c r="BP6" s="20" t="str">
        <f>IF(BP7="","",IF(BP7="-","【-】","【"&amp;SUBSTITUTE(TEXT(BP7,"#,##0.00"),"-","△")&amp;"】"))</f>
        <v>【798.10】</v>
      </c>
      <c r="BQ6" s="21">
        <f>IF(BQ7="",NA(),BQ7)</f>
        <v>70.13</v>
      </c>
      <c r="BR6" s="21">
        <f t="shared" ref="BR6:BZ6" si="8">IF(BR7="",NA(),BR7)</f>
        <v>60</v>
      </c>
      <c r="BS6" s="21">
        <f t="shared" si="8"/>
        <v>61.84</v>
      </c>
      <c r="BT6" s="21">
        <f t="shared" si="8"/>
        <v>100</v>
      </c>
      <c r="BU6" s="21">
        <f t="shared" si="8"/>
        <v>99.74</v>
      </c>
      <c r="BV6" s="21">
        <f t="shared" si="8"/>
        <v>57.08</v>
      </c>
      <c r="BW6" s="21">
        <f t="shared" si="8"/>
        <v>56.26</v>
      </c>
      <c r="BX6" s="21">
        <f t="shared" si="8"/>
        <v>52.94</v>
      </c>
      <c r="BY6" s="21">
        <f t="shared" si="8"/>
        <v>52.05</v>
      </c>
      <c r="BZ6" s="21">
        <f t="shared" si="8"/>
        <v>47.96</v>
      </c>
      <c r="CA6" s="20" t="str">
        <f>IF(CA7="","",IF(CA7="-","【-】","【"&amp;SUBSTITUTE(TEXT(CA7,"#,##0.00"),"-","△")&amp;"】"))</f>
        <v>【54.51】</v>
      </c>
      <c r="CB6" s="21">
        <f>IF(CB7="",NA(),CB7)</f>
        <v>293.76</v>
      </c>
      <c r="CC6" s="21">
        <f t="shared" ref="CC6:CK6" si="9">IF(CC7="",NA(),CC7)</f>
        <v>343.34</v>
      </c>
      <c r="CD6" s="21">
        <f t="shared" si="9"/>
        <v>335.81</v>
      </c>
      <c r="CE6" s="21">
        <f t="shared" si="9"/>
        <v>208.6</v>
      </c>
      <c r="CF6" s="21">
        <f t="shared" si="9"/>
        <v>210.39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35.65</v>
      </c>
      <c r="CN6" s="21">
        <f t="shared" ref="CN6:CV6" si="10">IF(CN7="",NA(),CN7)</f>
        <v>34.89</v>
      </c>
      <c r="CO6" s="21">
        <f t="shared" si="10"/>
        <v>34.6</v>
      </c>
      <c r="CP6" s="21">
        <f t="shared" si="10"/>
        <v>33.049999999999997</v>
      </c>
      <c r="CQ6" s="21">
        <f t="shared" si="10"/>
        <v>32.49</v>
      </c>
      <c r="CR6" s="21">
        <f t="shared" si="10"/>
        <v>54.83</v>
      </c>
      <c r="CS6" s="21">
        <f t="shared" si="10"/>
        <v>66.53</v>
      </c>
      <c r="CT6" s="21">
        <f t="shared" si="10"/>
        <v>52.35</v>
      </c>
      <c r="CU6" s="21">
        <f t="shared" si="10"/>
        <v>46.25</v>
      </c>
      <c r="CV6" s="21">
        <f t="shared" si="10"/>
        <v>45.32</v>
      </c>
      <c r="CW6" s="20" t="str">
        <f>IF(CW7="","",IF(CW7="-","【-】","【"&amp;SUBSTITUTE(TEXT(CW7,"#,##0.00"),"-","△")&amp;"】"))</f>
        <v>【49.92】</v>
      </c>
      <c r="CX6" s="21">
        <f>IF(CX7="",NA(),CX7)</f>
        <v>68.790000000000006</v>
      </c>
      <c r="CY6" s="21">
        <f t="shared" ref="CY6:DG6" si="11">IF(CY7="",NA(),CY7)</f>
        <v>66.930000000000007</v>
      </c>
      <c r="CZ6" s="21">
        <f t="shared" si="11"/>
        <v>67.260000000000005</v>
      </c>
      <c r="DA6" s="21">
        <f t="shared" si="11"/>
        <v>69.47</v>
      </c>
      <c r="DB6" s="21">
        <f t="shared" si="11"/>
        <v>70.41</v>
      </c>
      <c r="DC6" s="21">
        <f t="shared" si="11"/>
        <v>84.7</v>
      </c>
      <c r="DD6" s="21">
        <f t="shared" si="11"/>
        <v>84.67</v>
      </c>
      <c r="DE6" s="21">
        <f t="shared" si="11"/>
        <v>84.39</v>
      </c>
      <c r="DF6" s="21">
        <f t="shared" si="11"/>
        <v>83.96</v>
      </c>
      <c r="DG6" s="21">
        <f t="shared" si="11"/>
        <v>83.54</v>
      </c>
      <c r="DH6" s="20" t="str">
        <f>IF(DH7="","",IF(DH7="-","【-】","【"&amp;SUBSTITUTE(TEXT(DH7,"#,##0.00"),"-","△")&amp;"】"))</f>
        <v>【87.80】</v>
      </c>
      <c r="DI6" s="21">
        <f>IF(DI7="",NA(),DI7)</f>
        <v>30.55</v>
      </c>
      <c r="DJ6" s="21">
        <f t="shared" ref="DJ6:DR6" si="12">IF(DJ7="",NA(),DJ7)</f>
        <v>31.54</v>
      </c>
      <c r="DK6" s="21">
        <f t="shared" si="12"/>
        <v>33.51</v>
      </c>
      <c r="DL6" s="21">
        <f t="shared" si="12"/>
        <v>35.51</v>
      </c>
      <c r="DM6" s="21">
        <f t="shared" si="12"/>
        <v>37.44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42064</v>
      </c>
      <c r="D7" s="23">
        <v>46</v>
      </c>
      <c r="E7" s="23">
        <v>17</v>
      </c>
      <c r="F7" s="23">
        <v>5</v>
      </c>
      <c r="G7" s="23">
        <v>0</v>
      </c>
      <c r="H7" s="23" t="s">
        <v>96</v>
      </c>
      <c r="I7" s="23" t="s">
        <v>97</v>
      </c>
      <c r="J7" s="23" t="s">
        <v>98</v>
      </c>
      <c r="K7" s="23" t="s">
        <v>99</v>
      </c>
      <c r="L7" s="23" t="s">
        <v>100</v>
      </c>
      <c r="M7" s="23" t="s">
        <v>101</v>
      </c>
      <c r="N7" s="24" t="s">
        <v>102</v>
      </c>
      <c r="O7" s="24">
        <v>51.47</v>
      </c>
      <c r="P7" s="24">
        <v>4.4800000000000004</v>
      </c>
      <c r="Q7" s="24">
        <v>96.03</v>
      </c>
      <c r="R7" s="24">
        <v>4235</v>
      </c>
      <c r="S7" s="24">
        <v>30569</v>
      </c>
      <c r="T7" s="24">
        <v>286.48</v>
      </c>
      <c r="U7" s="24">
        <v>106.71</v>
      </c>
      <c r="V7" s="24">
        <v>1362</v>
      </c>
      <c r="W7" s="24">
        <v>2.39</v>
      </c>
      <c r="X7" s="24">
        <v>569.87</v>
      </c>
      <c r="Y7" s="24">
        <v>87.26</v>
      </c>
      <c r="Z7" s="24">
        <v>88.39</v>
      </c>
      <c r="AA7" s="24">
        <v>88.97</v>
      </c>
      <c r="AB7" s="24">
        <v>100.02</v>
      </c>
      <c r="AC7" s="24">
        <v>100</v>
      </c>
      <c r="AD7" s="24">
        <v>106.37</v>
      </c>
      <c r="AE7" s="24">
        <v>106.07</v>
      </c>
      <c r="AF7" s="24">
        <v>105.5</v>
      </c>
      <c r="AG7" s="24">
        <v>106.35</v>
      </c>
      <c r="AH7" s="24">
        <v>106.62</v>
      </c>
      <c r="AI7" s="24">
        <v>104.3</v>
      </c>
      <c r="AJ7" s="24">
        <v>865.91</v>
      </c>
      <c r="AK7" s="24">
        <v>1407.82</v>
      </c>
      <c r="AL7" s="24">
        <v>1460.91</v>
      </c>
      <c r="AM7" s="24">
        <v>1498.22</v>
      </c>
      <c r="AN7" s="24">
        <v>1514.82</v>
      </c>
      <c r="AO7" s="24">
        <v>139.02000000000001</v>
      </c>
      <c r="AP7" s="24">
        <v>132.04</v>
      </c>
      <c r="AQ7" s="24">
        <v>145.43</v>
      </c>
      <c r="AR7" s="24">
        <v>129.88999999999999</v>
      </c>
      <c r="AS7" s="24">
        <v>107.99</v>
      </c>
      <c r="AT7" s="24">
        <v>102.74</v>
      </c>
      <c r="AU7" s="24">
        <v>56.74</v>
      </c>
      <c r="AV7" s="24">
        <v>47.25</v>
      </c>
      <c r="AW7" s="24">
        <v>11.71</v>
      </c>
      <c r="AX7" s="24">
        <v>30.17</v>
      </c>
      <c r="AY7" s="24">
        <v>24.93</v>
      </c>
      <c r="AZ7" s="24">
        <v>29.13</v>
      </c>
      <c r="BA7" s="24">
        <v>35.69</v>
      </c>
      <c r="BB7" s="24">
        <v>38.4</v>
      </c>
      <c r="BC7" s="24">
        <v>44.04</v>
      </c>
      <c r="BD7" s="24">
        <v>58.25</v>
      </c>
      <c r="BE7" s="24">
        <v>47.19</v>
      </c>
      <c r="BF7" s="24">
        <v>5843.24</v>
      </c>
      <c r="BG7" s="24">
        <v>6161.78</v>
      </c>
      <c r="BH7" s="24">
        <v>6188.74</v>
      </c>
      <c r="BI7" s="24">
        <v>6057.29</v>
      </c>
      <c r="BJ7" s="24">
        <v>5902.39</v>
      </c>
      <c r="BK7" s="24">
        <v>867.83</v>
      </c>
      <c r="BL7" s="24">
        <v>791.76</v>
      </c>
      <c r="BM7" s="24">
        <v>900.82</v>
      </c>
      <c r="BN7" s="24">
        <v>839.21</v>
      </c>
      <c r="BO7" s="24">
        <v>791.46</v>
      </c>
      <c r="BP7" s="24">
        <v>798.1</v>
      </c>
      <c r="BQ7" s="24">
        <v>70.13</v>
      </c>
      <c r="BR7" s="24">
        <v>60</v>
      </c>
      <c r="BS7" s="24">
        <v>61.84</v>
      </c>
      <c r="BT7" s="24">
        <v>100</v>
      </c>
      <c r="BU7" s="24">
        <v>99.74</v>
      </c>
      <c r="BV7" s="24">
        <v>57.08</v>
      </c>
      <c r="BW7" s="24">
        <v>56.26</v>
      </c>
      <c r="BX7" s="24">
        <v>52.94</v>
      </c>
      <c r="BY7" s="24">
        <v>52.05</v>
      </c>
      <c r="BZ7" s="24">
        <v>47.96</v>
      </c>
      <c r="CA7" s="24">
        <v>54.51</v>
      </c>
      <c r="CB7" s="24">
        <v>293.76</v>
      </c>
      <c r="CC7" s="24">
        <v>343.34</v>
      </c>
      <c r="CD7" s="24">
        <v>335.81</v>
      </c>
      <c r="CE7" s="24">
        <v>208.6</v>
      </c>
      <c r="CF7" s="24">
        <v>210.39</v>
      </c>
      <c r="CG7" s="24">
        <v>274.99</v>
      </c>
      <c r="CH7" s="24">
        <v>282.08999999999997</v>
      </c>
      <c r="CI7" s="24">
        <v>303.27999999999997</v>
      </c>
      <c r="CJ7" s="24">
        <v>301.86</v>
      </c>
      <c r="CK7" s="24">
        <v>325.85000000000002</v>
      </c>
      <c r="CL7" s="24">
        <v>286.33</v>
      </c>
      <c r="CM7" s="24">
        <v>35.65</v>
      </c>
      <c r="CN7" s="24">
        <v>34.89</v>
      </c>
      <c r="CO7" s="24">
        <v>34.6</v>
      </c>
      <c r="CP7" s="24">
        <v>33.049999999999997</v>
      </c>
      <c r="CQ7" s="24">
        <v>32.49</v>
      </c>
      <c r="CR7" s="24">
        <v>54.83</v>
      </c>
      <c r="CS7" s="24">
        <v>66.53</v>
      </c>
      <c r="CT7" s="24">
        <v>52.35</v>
      </c>
      <c r="CU7" s="24">
        <v>46.25</v>
      </c>
      <c r="CV7" s="24">
        <v>45.32</v>
      </c>
      <c r="CW7" s="24">
        <v>49.92</v>
      </c>
      <c r="CX7" s="24">
        <v>68.790000000000006</v>
      </c>
      <c r="CY7" s="24">
        <v>66.930000000000007</v>
      </c>
      <c r="CZ7" s="24">
        <v>67.260000000000005</v>
      </c>
      <c r="DA7" s="24">
        <v>69.47</v>
      </c>
      <c r="DB7" s="24">
        <v>70.41</v>
      </c>
      <c r="DC7" s="24">
        <v>84.7</v>
      </c>
      <c r="DD7" s="24">
        <v>84.67</v>
      </c>
      <c r="DE7" s="24">
        <v>84.39</v>
      </c>
      <c r="DF7" s="24">
        <v>83.96</v>
      </c>
      <c r="DG7" s="24">
        <v>83.54</v>
      </c>
      <c r="DH7" s="24">
        <v>87.8</v>
      </c>
      <c r="DI7" s="24">
        <v>30.55</v>
      </c>
      <c r="DJ7" s="24">
        <v>31.54</v>
      </c>
      <c r="DK7" s="24">
        <v>33.51</v>
      </c>
      <c r="DL7" s="24">
        <v>35.51</v>
      </c>
      <c r="DM7" s="24">
        <v>37.44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2026-01-27T07:27:40Z</cp:lastPrinted>
  <dcterms:created xsi:type="dcterms:W3CDTF">2025-12-23T06:16:25Z</dcterms:created>
  <dcterms:modified xsi:type="dcterms:W3CDTF">2026-01-29T12:20:05Z</dcterms:modified>
  <cp:category/>
</cp:coreProperties>
</file>