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thens-2018\share\上下水道事業所\008経営係\03 照会・調査関係\020公営企業に係る「経営比較分析表」の分析等\R4\R5.2.17　県よりメール(確定版)\"/>
    </mc:Choice>
  </mc:AlternateContent>
  <workbookProtection workbookAlgorithmName="SHA-512" workbookHashValue="tLz3NzsdoWbHSXdr1MQqTINEcMnzOXLpVrz5tm0gP9SSzIsYmaCeDEJ2eRuqyBfHwu3WXmlD+cakorE023KtOw==" workbookSaltValue="8iDbDflMCzoVJ5EcrTmedA==" workbookSpinCount="100000" lockStructure="1"/>
  <bookViews>
    <workbookView xWindow="0" yWindow="0" windowWidth="288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P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<sst xmlns="http://schemas.openxmlformats.org/spreadsheetml/2006/main" count="231" uniqueCount="116">
  <si>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</si>
  <si>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</si>
  <si>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</si>
  <si>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</si>
  <si>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</si>
  <si>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</si>
  <si>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</si>
  <si>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</si>
  <si>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</si>
  <si>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</si>
  <si>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</si>
  <si>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</si>
  <si>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</si>
  <si>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</si>
  <si>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</si>
  <si>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</si>
  <si>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</si>
  <si>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</si>
  <si>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</si>
  <si>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</si>
  <si>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</si>
  <si>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</si>
  <si>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</si>
  <si>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</si>
  <si>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</si>
  <si>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</si>
  <si>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</si>
  <si>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</si>
  <si>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</si>
  <si>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</si>
  <si>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</si>
  <si>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</si>
  <si>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</si>
  <si>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</si>
  <si>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</si>
  <si>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</si>
  <si>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</si>
  <si>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</si>
  <si>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</si>
  <si>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</si>
  <si>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</si>
  <si>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</si>
  <si>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</si>
  <si>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</si>
  <si>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</si>
  <si>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</si>
  <si>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</si>
  <si>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</si>
  <si>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</si>
  <si>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</si>
  <si>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</si>
  <si>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</si>
  <si>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</si>
  <si>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</si>
  <si>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</si>
  <si>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</si>
  <si>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</si>
  <si>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</si>
  <si>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</si>
  <si>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</si>
  <si>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</si>
  <si>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</si>
  <si>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</si>
  <si>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</si>
  <si>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</si>
  <si>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</si>
  <si>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</si>
  <si>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</si>
  <si>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</si>
  <si>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</si>
  <si>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</si>
  <si>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</si>
  <si>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</si>
  <si>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</si>
  <si>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</si>
  <si>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</si>
  <si>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</si>
  <si>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</si>
  <si>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</si>
  <si>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</si>
  <si>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</si>
  <si>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</si>
  <si>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</si>
  <si>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</si>
  <si>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</si>
  <si>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</si>
  <si>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</si>
  <si>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</si>
  <si>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</si>
  <si>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</si>
  <si>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</si>
  <si>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</si>
  <si>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</si>
  <si>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</si>
  <si>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</si>
  <si>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</si>
  <si>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白石市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</si>
  <si>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</si>
  <si>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</si>
  <si>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</si>
  <si>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</si>
  <si>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</si>
  <si>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</si>
  <si>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</si>
  <si>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</si>
  <si>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</si>
  <si>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</si>
  <si>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</si>
  <si>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</si>
  <si>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</si>
  <si>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</si>
  <si>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</si>
  <si>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</si>
  <si>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農業集落排水事業については、平成30年度の使用料改定により使用料収入は増加したが、経常収支比率が100%未満となっており、依然として経常費用を賄えておらず、累積欠損金比率の改善には至っていない。
　また、類似団体平均値と比較しても施設利用率は約35%と低く、最大稼働率も約50%となっており、事業規模に対しての適切な施設規模の維持に向けて、農業集落排水処理施設を公共下水道事業に接続するといった広域化を図るなどの検討する必要がある。
　経費回収率も100%未満となっており、使用料収入では回収すべき経費全てを賄えず、不足する部分に一般会計繰入金を充てているため、更なる汚水処理費の削減を行い、効率的な事業運営に努めていく。
</t>
    <rPh sb="30" eb="33">
      <t>シヨウリョウ</t>
    </rPh>
    <rPh sb="33" eb="35">
      <t>シュウニュウ</t>
    </rPh>
    <rPh sb="36" eb="38">
      <t>ゾウカ</t>
    </rPh>
    <rPh sb="42" eb="44">
      <t>ケイジョウ</t>
    </rPh>
    <rPh sb="44" eb="46">
      <t>シュウシ</t>
    </rPh>
    <rPh sb="46" eb="48">
      <t>ヒリツ</t>
    </rPh>
    <rPh sb="53" eb="55">
      <t>ミマン</t>
    </rPh>
    <rPh sb="62" eb="64">
      <t>イゼン</t>
    </rPh>
    <rPh sb="67" eb="69">
      <t>ケイジョウ</t>
    </rPh>
    <rPh sb="69" eb="71">
      <t>ヒヨウ</t>
    </rPh>
    <rPh sb="72" eb="73">
      <t>マカナ</t>
    </rPh>
    <rPh sb="79" eb="81">
      <t>ルイセキ</t>
    </rPh>
    <rPh sb="81" eb="84">
      <t>ケッソンキン</t>
    </rPh>
    <rPh sb="84" eb="86">
      <t>ヒリツ</t>
    </rPh>
    <rPh sb="87" eb="89">
      <t>カイゼン</t>
    </rPh>
    <rPh sb="91" eb="92">
      <t>イタ</t>
    </rPh>
    <rPh sb="103" eb="110">
      <t>ルイジダンタイヘイキンチ</t>
    </rPh>
    <rPh sb="111" eb="113">
      <t>ヒカク</t>
    </rPh>
    <rPh sb="116" eb="118">
      <t>シセツ</t>
    </rPh>
    <rPh sb="118" eb="121">
      <t>リヨウリツ</t>
    </rPh>
    <rPh sb="122" eb="123">
      <t>ヤク</t>
    </rPh>
    <rPh sb="127" eb="128">
      <t>ヒク</t>
    </rPh>
    <rPh sb="130" eb="132">
      <t>サイダイ</t>
    </rPh>
    <rPh sb="132" eb="135">
      <t>カドウリツ</t>
    </rPh>
    <rPh sb="136" eb="137">
      <t>ヤク</t>
    </rPh>
    <rPh sb="147" eb="149">
      <t>ジギョウ</t>
    </rPh>
    <rPh sb="149" eb="151">
      <t>キボ</t>
    </rPh>
    <rPh sb="152" eb="153">
      <t>タイ</t>
    </rPh>
    <rPh sb="156" eb="158">
      <t>テキセツ</t>
    </rPh>
    <rPh sb="159" eb="161">
      <t>シセツ</t>
    </rPh>
    <rPh sb="161" eb="163">
      <t>キボ</t>
    </rPh>
    <rPh sb="164" eb="166">
      <t>イジ</t>
    </rPh>
    <rPh sb="167" eb="168">
      <t>ム</t>
    </rPh>
    <rPh sb="211" eb="213">
      <t>ヒツヨウ</t>
    </rPh>
    <rPh sb="219" eb="221">
      <t>ケイヒ</t>
    </rPh>
    <rPh sb="221" eb="224">
      <t>カイシュウリツ</t>
    </rPh>
    <rPh sb="229" eb="231">
      <t>ミマン</t>
    </rPh>
    <rPh sb="238" eb="241">
      <t>シヨウリョウ</t>
    </rPh>
    <rPh sb="241" eb="243">
      <t>シュウニュウ</t>
    </rPh>
    <rPh sb="245" eb="247">
      <t>カイシュウ</t>
    </rPh>
    <rPh sb="250" eb="252">
      <t>ケイヒ</t>
    </rPh>
    <rPh sb="252" eb="253">
      <t>スベ</t>
    </rPh>
    <rPh sb="255" eb="256">
      <t>マカナ</t>
    </rPh>
    <rPh sb="259" eb="261">
      <t>フソク</t>
    </rPh>
    <rPh sb="263" eb="265">
      <t>ブブン</t>
    </rPh>
    <rPh sb="266" eb="273">
      <t>イッパンカイケイクリイレキン</t>
    </rPh>
    <rPh sb="274" eb="275">
      <t>ア</t>
    </rPh>
    <rPh sb="282" eb="283">
      <t>サラ</t>
    </rPh>
    <rPh sb="285" eb="287">
      <t>オスイ</t>
    </rPh>
    <rPh sb="287" eb="289">
      <t>ショリ</t>
    </rPh>
    <rPh sb="291" eb="293">
      <t>サクゲン</t>
    </rPh>
    <rPh sb="294" eb="295">
      <t>オコナ</t>
    </rPh>
    <rPh sb="297" eb="300">
      <t>コウリツテキ</t>
    </rPh>
    <rPh sb="301" eb="303">
      <t>ジギョウ</t>
    </rPh>
    <rPh sb="303" eb="305">
      <t>ウンエイ</t>
    </rPh>
    <rPh sb="306" eb="307">
      <t>ツト</t>
    </rPh>
    <phoneticPr fontId="4"/>
  </si>
  <si>
    <t xml:space="preserve">　令和3年度は、平成30年度の使用料改定の効果により収益は増加しているが、依然として経常費用を使用料収入で賄えていない状況にある。さらに、年々法定耐用年数に近い資産が増えていることから、将来的に更新需要の増加が予測される。
　今後も、令和3年3月に作成したビジョンを基に、適切な施設規模の維持に向け、将来発生する更新需要や修繕費用にかかる財源を確保するため、経費縮減を最重要課題とし、経費回収率が100％を上回るよう努力していく必要がある。
</t>
    <rPh sb="26" eb="28">
      <t>シュウエキ</t>
    </rPh>
    <rPh sb="29" eb="31">
      <t>ゾウカ</t>
    </rPh>
    <rPh sb="102" eb="104">
      <t>ゾウカ</t>
    </rPh>
    <rPh sb="117" eb="119">
      <t>レイワ</t>
    </rPh>
    <rPh sb="120" eb="121">
      <t>ネン</t>
    </rPh>
    <rPh sb="122" eb="123">
      <t>ガツ</t>
    </rPh>
    <rPh sb="124" eb="126">
      <t>サクセイ</t>
    </rPh>
    <rPh sb="136" eb="138">
      <t>テキセツ</t>
    </rPh>
    <rPh sb="139" eb="141">
      <t>シセツ</t>
    </rPh>
    <rPh sb="141" eb="143">
      <t>キボ</t>
    </rPh>
    <rPh sb="144" eb="146">
      <t>イジ</t>
    </rPh>
    <rPh sb="147" eb="148">
      <t>ム</t>
    </rPh>
    <phoneticPr fontId="4"/>
  </si>
  <si>
    <t>　法定耐用年数を超える管渠がまだ無いため、管渠老朽化率が0%となっている。また、令和3年度については管渠の更新工事を行っていないため管渠改善率も0%となっているが、有形固定資産減価償却率が年々上昇しており、施設の老朽化は進んでいる。今後の施設更新などはビジョンに基づき、計画的に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</si>
</sst>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
                  <c:v>0</c:v>
                </c:pt>
                <c:pt idx="1">
                  <c:v>0.03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0CF-4571-AE8A-38AE3257291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D0CF-4571-AE8A-38AE3257291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35.65</c:v>
                </c:pt>
                <c:pt idx="1">
                  <c:v>34.53</c:v>
                </c:pt>
                <c:pt idx="2">
                  <c:v>34.78</c:v>
                </c:pt>
                <c:pt idx="3">
                  <c:v>35.65</c:v>
                </c:pt>
                <c:pt idx="4">
                  <c:v>34.89</c:v>
                </c:pt>
              </c:numCache>
            </c:numRef>
          </c:val>
          <c:extLst>
            <c:ext xmlns:c16="http://schemas.microsoft.com/office/drawing/2014/chart" uri="{C3380CC4-5D6E-409C-BE32-E72D297353CC}">
              <c16:uniqueId val="{00000000-BA43-4F5A-AD79-71002FC0AE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BA43-4F5A-AD79-71002FC0AE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66.239999999999995</c:v>
                </c:pt>
                <c:pt idx="1">
                  <c:v>66.89</c:v>
                </c:pt>
                <c:pt idx="2">
                  <c:v>68.73</c:v>
                </c:pt>
                <c:pt idx="3">
                  <c:v>68.790000000000006</c:v>
                </c:pt>
                <c:pt idx="4">
                  <c:v>66.930000000000007</c:v>
                </c:pt>
              </c:numCache>
            </c:numRef>
          </c:val>
          <c:extLst>
            <c:ext xmlns:c16="http://schemas.microsoft.com/office/drawing/2014/chart" uri="{C3380CC4-5D6E-409C-BE32-E72D297353CC}">
              <c16:uniqueId val="{00000000-C2BF-491A-B835-5BB80CEEC39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C2BF-491A-B835-5BB80CEEC39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73.81</c:v>
                </c:pt>
                <c:pt idx="1">
                  <c:v>75.930000000000007</c:v>
                </c:pt>
                <c:pt idx="2">
                  <c:v>83.45</c:v>
                </c:pt>
                <c:pt idx="3">
                  <c:v>87.26</c:v>
                </c:pt>
                <c:pt idx="4">
                  <c:v>88.39</c:v>
                </c:pt>
              </c:numCache>
            </c:numRef>
          </c:val>
          <c:extLst>
            <c:ext xmlns:c16="http://schemas.microsoft.com/office/drawing/2014/chart" uri="{C3380CC4-5D6E-409C-BE32-E72D297353CC}">
              <c16:uniqueId val="{00000000-7218-4B18-B06C-53DC09A4C14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7218-4B18-B06C-53DC09A4C14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24.16</c:v>
                </c:pt>
                <c:pt idx="1">
                  <c:v>26.29</c:v>
                </c:pt>
                <c:pt idx="2">
                  <c:v>28.47</c:v>
                </c:pt>
                <c:pt idx="3">
                  <c:v>30.55</c:v>
                </c:pt>
                <c:pt idx="4">
                  <c:v>31.54</c:v>
                </c:pt>
              </c:numCache>
            </c:numRef>
          </c:val>
          <c:extLst>
            <c:ext xmlns:c16="http://schemas.microsoft.com/office/drawing/2014/chart" uri="{C3380CC4-5D6E-409C-BE32-E72D297353CC}">
              <c16:uniqueId val="{00000000-8A8A-46AB-A431-32E3625B2E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8A8A-46AB-A431-32E3625B2E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76-4BC4-86BA-A4C716B0135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E76-4BC4-86BA-A4C716B0135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1384.48</c:v>
                </c:pt>
                <c:pt idx="1">
                  <c:v>1502.62</c:v>
                </c:pt>
                <c:pt idx="2">
                  <c:v>1408.95</c:v>
                </c:pt>
                <c:pt idx="3">
                  <c:v>865.91</c:v>
                </c:pt>
                <c:pt idx="4">
                  <c:v>1407.82</c:v>
                </c:pt>
              </c:numCache>
            </c:numRef>
          </c:val>
          <c:extLst>
            <c:ext xmlns:c16="http://schemas.microsoft.com/office/drawing/2014/chart" uri="{C3380CC4-5D6E-409C-BE32-E72D297353CC}">
              <c16:uniqueId val="{00000000-AF52-48C7-B427-86A5A8B8678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AF52-48C7-B427-86A5A8B8678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59.11</c:v>
                </c:pt>
                <c:pt idx="1">
                  <c:v>50.24</c:v>
                </c:pt>
                <c:pt idx="2">
                  <c:v>52.31</c:v>
                </c:pt>
                <c:pt idx="3">
                  <c:v>56.74</c:v>
                </c:pt>
                <c:pt idx="4">
                  <c:v>47.25</c:v>
                </c:pt>
              </c:numCache>
            </c:numRef>
          </c:val>
          <c:extLst>
            <c:ext xmlns:c16="http://schemas.microsoft.com/office/drawing/2014/chart" uri="{C3380CC4-5D6E-409C-BE32-E72D297353CC}">
              <c16:uniqueId val="{00000000-F75A-4408-97B4-5D099825CCA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F75A-4408-97B4-5D099825CCA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8283.23</c:v>
                </c:pt>
                <c:pt idx="1">
                  <c:v>7328.65</c:v>
                </c:pt>
                <c:pt idx="2">
                  <c:v>6147.67</c:v>
                </c:pt>
                <c:pt idx="3">
                  <c:v>5843.24</c:v>
                </c:pt>
                <c:pt idx="4">
                  <c:v>6161.78</c:v>
                </c:pt>
              </c:numCache>
            </c:numRef>
          </c:val>
          <c:extLst>
            <c:ext xmlns:c16="http://schemas.microsoft.com/office/drawing/2014/chart" uri="{C3380CC4-5D6E-409C-BE32-E72D297353CC}">
              <c16:uniqueId val="{00000000-E3B2-4B5C-9836-1F70F0FEC0C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E3B2-4B5C-9836-1F70F0FEC0C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33.5</c:v>
                </c:pt>
                <c:pt idx="1">
                  <c:v>23.51</c:v>
                </c:pt>
                <c:pt idx="2">
                  <c:v>56.35</c:v>
                </c:pt>
                <c:pt idx="3">
                  <c:v>70.13</c:v>
                </c:pt>
                <c:pt idx="4">
                  <c:v>60</c:v>
                </c:pt>
              </c:numCache>
            </c:numRef>
          </c:val>
          <c:extLst>
            <c:ext xmlns:c16="http://schemas.microsoft.com/office/drawing/2014/chart" uri="{C3380CC4-5D6E-409C-BE32-E72D297353CC}">
              <c16:uniqueId val="{00000000-4590-4C6D-8DB2-4427E61FA9C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4590-4C6D-8DB2-4427E61FA9C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472.07</c:v>
                </c:pt>
                <c:pt idx="1">
                  <c:v>752.69</c:v>
                </c:pt>
                <c:pt idx="2">
                  <c:v>365.6</c:v>
                </c:pt>
                <c:pt idx="3">
                  <c:v>293.76</c:v>
                </c:pt>
                <c:pt idx="4">
                  <c:v>343.34</c:v>
                </c:pt>
              </c:numCache>
            </c:numRef>
          </c:val>
          <c:extLst>
            <c:ext xmlns:c16="http://schemas.microsoft.com/office/drawing/2014/chart" uri="{C3380CC4-5D6E-409C-BE32-E72D297353CC}">
              <c16:uniqueId val="{00000000-EF8A-4072-BB23-02EA4B2D111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EF8A-4072-BB23-02EA4B2D111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白石市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32526</v>
      </c>
      <c r="AM8" s="42"/>
      <c r="AN8" s="42"/>
      <c r="AO8" s="42"/>
      <c r="AP8" s="42"/>
      <c r="AQ8" s="42"/>
      <c r="AR8" s="42"/>
      <c r="AS8" s="42"/>
      <c r="AT8" s="35">
        <f>データ!T6</f>
        <v>286.48</v>
      </c>
      <c r="AU8" s="35"/>
      <c r="AV8" s="35"/>
      <c r="AW8" s="35"/>
      <c r="AX8" s="35"/>
      <c r="AY8" s="35"/>
      <c r="AZ8" s="35"/>
      <c r="BA8" s="35"/>
      <c r="BB8" s="35">
        <f>データ!U6</f>
        <v>113.54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49.1</v>
      </c>
      <c r="J10" s="35"/>
      <c r="K10" s="35"/>
      <c r="L10" s="35"/>
      <c r="M10" s="35"/>
      <c r="N10" s="35"/>
      <c r="O10" s="35"/>
      <c r="P10" s="35">
        <f>データ!P6</f>
        <v>4.74</v>
      </c>
      <c r="Q10" s="35"/>
      <c r="R10" s="35"/>
      <c r="S10" s="35"/>
      <c r="T10" s="35"/>
      <c r="U10" s="35"/>
      <c r="V10" s="35"/>
      <c r="W10" s="35">
        <f>データ!Q6</f>
        <v>93.26</v>
      </c>
      <c r="X10" s="35"/>
      <c r="Y10" s="35"/>
      <c r="Z10" s="35"/>
      <c r="AA10" s="35"/>
      <c r="AB10" s="35"/>
      <c r="AC10" s="35"/>
      <c r="AD10" s="42">
        <f>データ!R6</f>
        <v>4235</v>
      </c>
      <c r="AE10" s="42"/>
      <c r="AF10" s="42"/>
      <c r="AG10" s="42"/>
      <c r="AH10" s="42"/>
      <c r="AI10" s="42"/>
      <c r="AJ10" s="42"/>
      <c r="AK10" s="2"/>
      <c r="AL10" s="42">
        <f>データ!V6</f>
        <v>1533</v>
      </c>
      <c r="AM10" s="42"/>
      <c r="AN10" s="42"/>
      <c r="AO10" s="42"/>
      <c r="AP10" s="42"/>
      <c r="AQ10" s="42"/>
      <c r="AR10" s="42"/>
      <c r="AS10" s="42"/>
      <c r="AT10" s="35">
        <f>データ!W6</f>
        <v>2.39</v>
      </c>
      <c r="AU10" s="35"/>
      <c r="AV10" s="35"/>
      <c r="AW10" s="35"/>
      <c r="AX10" s="35"/>
      <c r="AY10" s="35"/>
      <c r="AZ10" s="35"/>
      <c r="BA10" s="35"/>
      <c r="BB10" s="35">
        <f>データ!X6</f>
        <v>641.41999999999996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bS0B+FbFfMFzDZiMSonPUld9V8TEtfQpWdHdCJ1Qn3WqAn+ukURXkiuAL6xoEwLVej3Tz578v6o/tzKFmSZ9wA==" saltValue="R2pU7qu/p/oZERGokrCXu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42064</v>
      </c>
      <c r="D6" s="19">
        <f t="shared" si="3"/>
        <v>46</v>
      </c>
      <c r="E6" s="19">
        <f t="shared" si="3"/>
        <v>17</v>
      </c>
      <c r="F6" s="19">
        <f t="shared" si="3"/>
        <v>5</v>
      </c>
      <c r="G6" s="19">
        <f t="shared" si="3"/>
        <v>0</v>
      </c>
      <c r="H6" s="19" t="str">
        <f t="shared" si="3"/>
        <v>宮城県　白石市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49.1</v>
      </c>
      <c r="P6" s="20">
        <f t="shared" si="3"/>
        <v>4.74</v>
      </c>
      <c r="Q6" s="20">
        <f t="shared" si="3"/>
        <v>93.26</v>
      </c>
      <c r="R6" s="20">
        <f t="shared" si="3"/>
        <v>4235</v>
      </c>
      <c r="S6" s="20">
        <f t="shared" si="3"/>
        <v>32526</v>
      </c>
      <c r="T6" s="20">
        <f t="shared" si="3"/>
        <v>286.48</v>
      </c>
      <c r="U6" s="20">
        <f t="shared" si="3"/>
        <v>113.54</v>
      </c>
      <c r="V6" s="20">
        <f t="shared" si="3"/>
        <v>1533</v>
      </c>
      <c r="W6" s="20">
        <f t="shared" si="3"/>
        <v>2.39</v>
      </c>
      <c r="X6" s="20">
        <f t="shared" si="3"/>
        <v>641.41999999999996</v>
      </c>
      <c r="Y6" s="21">
        <f>IF(Y7="",NA(),Y7)</f>
        <v>73.81</v>
      </c>
      <c r="Z6" s="21">
        <f t="shared" ref="Z6:AH6" si="4">IF(Z7="",NA(),Z7)</f>
        <v>75.930000000000007</v>
      </c>
      <c r="AA6" s="21">
        <f t="shared" si="4"/>
        <v>83.45</v>
      </c>
      <c r="AB6" s="21">
        <f t="shared" si="4"/>
        <v>87.26</v>
      </c>
      <c r="AC6" s="21">
        <f t="shared" si="4"/>
        <v>88.39</v>
      </c>
      <c r="AD6" s="21">
        <f t="shared" si="4"/>
        <v>100.95</v>
      </c>
      <c r="AE6" s="21">
        <f t="shared" si="4"/>
        <v>101.77</v>
      </c>
      <c r="AF6" s="21">
        <f t="shared" si="4"/>
        <v>103.6</v>
      </c>
      <c r="AG6" s="21">
        <f t="shared" si="4"/>
        <v>106.37</v>
      </c>
      <c r="AH6" s="21">
        <f t="shared" si="4"/>
        <v>106.07</v>
      </c>
      <c r="AI6" s="20" t="str">
        <f>IF(AI7="","",IF(AI7="-","【-】","【"&amp;SUBSTITUTE(TEXT(AI7,"#,##0.00"),"-","△")&amp;"】"))</f>
        <v>【104.16】</v>
      </c>
      <c r="AJ6" s="21">
        <f>IF(AJ7="",NA(),AJ7)</f>
        <v>1384.48</v>
      </c>
      <c r="AK6" s="21">
        <f t="shared" ref="AK6:AS6" si="5">IF(AK7="",NA(),AK7)</f>
        <v>1502.62</v>
      </c>
      <c r="AL6" s="21">
        <f t="shared" si="5"/>
        <v>1408.95</v>
      </c>
      <c r="AM6" s="21">
        <f t="shared" si="5"/>
        <v>865.91</v>
      </c>
      <c r="AN6" s="21">
        <f t="shared" si="5"/>
        <v>1407.82</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59.11</v>
      </c>
      <c r="AV6" s="21">
        <f t="shared" ref="AV6:BD6" si="6">IF(AV7="",NA(),AV7)</f>
        <v>50.24</v>
      </c>
      <c r="AW6" s="21">
        <f t="shared" si="6"/>
        <v>52.31</v>
      </c>
      <c r="AX6" s="21">
        <f t="shared" si="6"/>
        <v>56.74</v>
      </c>
      <c r="AY6" s="21">
        <f t="shared" si="6"/>
        <v>47.25</v>
      </c>
      <c r="AZ6" s="21">
        <f t="shared" si="6"/>
        <v>29.91</v>
      </c>
      <c r="BA6" s="21">
        <f t="shared" si="6"/>
        <v>29.54</v>
      </c>
      <c r="BB6" s="21">
        <f t="shared" si="6"/>
        <v>26.99</v>
      </c>
      <c r="BC6" s="21">
        <f t="shared" si="6"/>
        <v>29.13</v>
      </c>
      <c r="BD6" s="21">
        <f t="shared" si="6"/>
        <v>35.69</v>
      </c>
      <c r="BE6" s="20" t="str">
        <f>IF(BE7="","",IF(BE7="-","【-】","【"&amp;SUBSTITUTE(TEXT(BE7,"#,##0.00"),"-","△")&amp;"】"))</f>
        <v>【34.77】</v>
      </c>
      <c r="BF6" s="21">
        <f>IF(BF7="",NA(),BF7)</f>
        <v>8283.23</v>
      </c>
      <c r="BG6" s="21">
        <f t="shared" ref="BG6:BO6" si="7">IF(BG7="",NA(),BG7)</f>
        <v>7328.65</v>
      </c>
      <c r="BH6" s="21">
        <f t="shared" si="7"/>
        <v>6147.67</v>
      </c>
      <c r="BI6" s="21">
        <f t="shared" si="7"/>
        <v>5843.24</v>
      </c>
      <c r="BJ6" s="21">
        <f t="shared" si="7"/>
        <v>6161.78</v>
      </c>
      <c r="BK6" s="21">
        <f t="shared" si="7"/>
        <v>855.8</v>
      </c>
      <c r="BL6" s="21">
        <f t="shared" si="7"/>
        <v>789.46</v>
      </c>
      <c r="BM6" s="21">
        <f t="shared" si="7"/>
        <v>826.83</v>
      </c>
      <c r="BN6" s="21">
        <f t="shared" si="7"/>
        <v>867.83</v>
      </c>
      <c r="BO6" s="21">
        <f t="shared" si="7"/>
        <v>791.76</v>
      </c>
      <c r="BP6" s="20" t="str">
        <f>IF(BP7="","",IF(BP7="-","【-】","【"&amp;SUBSTITUTE(TEXT(BP7,"#,##0.00"),"-","△")&amp;"】"))</f>
        <v>【786.37】</v>
      </c>
      <c r="BQ6" s="21">
        <f>IF(BQ7="",NA(),BQ7)</f>
        <v>33.5</v>
      </c>
      <c r="BR6" s="21">
        <f t="shared" ref="BR6:BZ6" si="8">IF(BR7="",NA(),BR7)</f>
        <v>23.51</v>
      </c>
      <c r="BS6" s="21">
        <f t="shared" si="8"/>
        <v>56.35</v>
      </c>
      <c r="BT6" s="21">
        <f t="shared" si="8"/>
        <v>70.13</v>
      </c>
      <c r="BU6" s="21">
        <f t="shared" si="8"/>
        <v>60</v>
      </c>
      <c r="BV6" s="21">
        <f t="shared" si="8"/>
        <v>59.8</v>
      </c>
      <c r="BW6" s="21">
        <f t="shared" si="8"/>
        <v>57.77</v>
      </c>
      <c r="BX6" s="21">
        <f t="shared" si="8"/>
        <v>57.31</v>
      </c>
      <c r="BY6" s="21">
        <f t="shared" si="8"/>
        <v>57.08</v>
      </c>
      <c r="BZ6" s="21">
        <f t="shared" si="8"/>
        <v>56.26</v>
      </c>
      <c r="CA6" s="20" t="str">
        <f>IF(CA7="","",IF(CA7="-","【-】","【"&amp;SUBSTITUTE(TEXT(CA7,"#,##0.00"),"-","△")&amp;"】"))</f>
        <v>【60.65】</v>
      </c>
      <c r="CB6" s="21">
        <f>IF(CB7="",NA(),CB7)</f>
        <v>472.07</v>
      </c>
      <c r="CC6" s="21">
        <f t="shared" ref="CC6:CK6" si="9">IF(CC7="",NA(),CC7)</f>
        <v>752.69</v>
      </c>
      <c r="CD6" s="21">
        <f t="shared" si="9"/>
        <v>365.6</v>
      </c>
      <c r="CE6" s="21">
        <f t="shared" si="9"/>
        <v>293.76</v>
      </c>
      <c r="CF6" s="21">
        <f t="shared" si="9"/>
        <v>343.34</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35.65</v>
      </c>
      <c r="CN6" s="21">
        <f t="shared" ref="CN6:CV6" si="10">IF(CN7="",NA(),CN7)</f>
        <v>34.53</v>
      </c>
      <c r="CO6" s="21">
        <f t="shared" si="10"/>
        <v>34.78</v>
      </c>
      <c r="CP6" s="21">
        <f t="shared" si="10"/>
        <v>35.65</v>
      </c>
      <c r="CQ6" s="21">
        <f t="shared" si="10"/>
        <v>34.89</v>
      </c>
      <c r="CR6" s="21">
        <f t="shared" si="10"/>
        <v>51.75</v>
      </c>
      <c r="CS6" s="21">
        <f t="shared" si="10"/>
        <v>50.68</v>
      </c>
      <c r="CT6" s="21">
        <f t="shared" si="10"/>
        <v>50.14</v>
      </c>
      <c r="CU6" s="21">
        <f t="shared" si="10"/>
        <v>54.83</v>
      </c>
      <c r="CV6" s="21">
        <f t="shared" si="10"/>
        <v>66.53</v>
      </c>
      <c r="CW6" s="20" t="str">
        <f>IF(CW7="","",IF(CW7="-","【-】","【"&amp;SUBSTITUTE(TEXT(CW7,"#,##0.00"),"-","△")&amp;"】"))</f>
        <v>【61.14】</v>
      </c>
      <c r="CX6" s="21">
        <f>IF(CX7="",NA(),CX7)</f>
        <v>66.239999999999995</v>
      </c>
      <c r="CY6" s="21">
        <f t="shared" ref="CY6:DG6" si="11">IF(CY7="",NA(),CY7)</f>
        <v>66.89</v>
      </c>
      <c r="CZ6" s="21">
        <f t="shared" si="11"/>
        <v>68.73</v>
      </c>
      <c r="DA6" s="21">
        <f t="shared" si="11"/>
        <v>68.790000000000006</v>
      </c>
      <c r="DB6" s="21">
        <f t="shared" si="11"/>
        <v>66.930000000000007</v>
      </c>
      <c r="DC6" s="21">
        <f t="shared" si="11"/>
        <v>84.84</v>
      </c>
      <c r="DD6" s="21">
        <f t="shared" si="11"/>
        <v>84.86</v>
      </c>
      <c r="DE6" s="21">
        <f t="shared" si="11"/>
        <v>84.98</v>
      </c>
      <c r="DF6" s="21">
        <f t="shared" si="11"/>
        <v>84.7</v>
      </c>
      <c r="DG6" s="21">
        <f t="shared" si="11"/>
        <v>84.67</v>
      </c>
      <c r="DH6" s="20" t="str">
        <f>IF(DH7="","",IF(DH7="-","【-】","【"&amp;SUBSTITUTE(TEXT(DH7,"#,##0.00"),"-","△")&amp;"】"))</f>
        <v>【86.91】</v>
      </c>
      <c r="DI6" s="21">
        <f>IF(DI7="",NA(),DI7)</f>
        <v>24.16</v>
      </c>
      <c r="DJ6" s="21">
        <f t="shared" ref="DJ6:DR6" si="12">IF(DJ7="",NA(),DJ7)</f>
        <v>26.29</v>
      </c>
      <c r="DK6" s="21">
        <f t="shared" si="12"/>
        <v>28.47</v>
      </c>
      <c r="DL6" s="21">
        <f t="shared" si="12"/>
        <v>30.55</v>
      </c>
      <c r="DM6" s="21">
        <f t="shared" si="12"/>
        <v>31.54</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1">
        <f t="shared" ref="EF6:EN6" si="14">IF(EF7="",NA(),EF7)</f>
        <v>0.03</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42064</v>
      </c>
      <c r="D7" s="23">
        <v>46</v>
      </c>
      <c r="E7" s="23">
        <v>17</v>
      </c>
      <c r="F7" s="23">
        <v>5</v>
      </c>
      <c r="G7" s="23">
        <v>0</v>
      </c>
      <c r="H7" s="23" t="s">
        <v>96</v>
      </c>
      <c r="I7" s="23" t="s">
        <v>97</v>
      </c>
      <c r="J7" s="23" t="s">
        <v>98</v>
      </c>
      <c r="K7" s="23" t="s">
        <v>99</v>
      </c>
      <c r="L7" s="23" t="s">
        <v>100</v>
      </c>
      <c r="M7" s="23" t="s">
        <v>101</v>
      </c>
      <c r="N7" s="24" t="s">
        <v>102</v>
      </c>
      <c r="O7" s="24">
        <v>49.1</v>
      </c>
      <c r="P7" s="24">
        <v>4.74</v>
      </c>
      <c r="Q7" s="24">
        <v>93.26</v>
      </c>
      <c r="R7" s="24">
        <v>4235</v>
      </c>
      <c r="S7" s="24">
        <v>32526</v>
      </c>
      <c r="T7" s="24">
        <v>286.48</v>
      </c>
      <c r="U7" s="24">
        <v>113.54</v>
      </c>
      <c r="V7" s="24">
        <v>1533</v>
      </c>
      <c r="W7" s="24">
        <v>2.39</v>
      </c>
      <c r="X7" s="24">
        <v>641.41999999999996</v>
      </c>
      <c r="Y7" s="24">
        <v>73.81</v>
      </c>
      <c r="Z7" s="24">
        <v>75.930000000000007</v>
      </c>
      <c r="AA7" s="24">
        <v>83.45</v>
      </c>
      <c r="AB7" s="24">
        <v>87.26</v>
      </c>
      <c r="AC7" s="24">
        <v>88.39</v>
      </c>
      <c r="AD7" s="24">
        <v>100.95</v>
      </c>
      <c r="AE7" s="24">
        <v>101.77</v>
      </c>
      <c r="AF7" s="24">
        <v>103.6</v>
      </c>
      <c r="AG7" s="24">
        <v>106.37</v>
      </c>
      <c r="AH7" s="24">
        <v>106.07</v>
      </c>
      <c r="AI7" s="24">
        <v>104.16</v>
      </c>
      <c r="AJ7" s="24">
        <v>1384.48</v>
      </c>
      <c r="AK7" s="24">
        <v>1502.62</v>
      </c>
      <c r="AL7" s="24">
        <v>1408.95</v>
      </c>
      <c r="AM7" s="24">
        <v>865.91</v>
      </c>
      <c r="AN7" s="24">
        <v>1407.82</v>
      </c>
      <c r="AO7" s="24">
        <v>224.04</v>
      </c>
      <c r="AP7" s="24">
        <v>227.4</v>
      </c>
      <c r="AQ7" s="24">
        <v>193.99</v>
      </c>
      <c r="AR7" s="24">
        <v>139.02000000000001</v>
      </c>
      <c r="AS7" s="24">
        <v>132.04</v>
      </c>
      <c r="AT7" s="24">
        <v>128.22999999999999</v>
      </c>
      <c r="AU7" s="24">
        <v>59.11</v>
      </c>
      <c r="AV7" s="24">
        <v>50.24</v>
      </c>
      <c r="AW7" s="24">
        <v>52.31</v>
      </c>
      <c r="AX7" s="24">
        <v>56.74</v>
      </c>
      <c r="AY7" s="24">
        <v>47.25</v>
      </c>
      <c r="AZ7" s="24">
        <v>29.91</v>
      </c>
      <c r="BA7" s="24">
        <v>29.54</v>
      </c>
      <c r="BB7" s="24">
        <v>26.99</v>
      </c>
      <c r="BC7" s="24">
        <v>29.13</v>
      </c>
      <c r="BD7" s="24">
        <v>35.69</v>
      </c>
      <c r="BE7" s="24">
        <v>34.770000000000003</v>
      </c>
      <c r="BF7" s="24">
        <v>8283.23</v>
      </c>
      <c r="BG7" s="24">
        <v>7328.65</v>
      </c>
      <c r="BH7" s="24">
        <v>6147.67</v>
      </c>
      <c r="BI7" s="24">
        <v>5843.24</v>
      </c>
      <c r="BJ7" s="24">
        <v>6161.78</v>
      </c>
      <c r="BK7" s="24">
        <v>855.8</v>
      </c>
      <c r="BL7" s="24">
        <v>789.46</v>
      </c>
      <c r="BM7" s="24">
        <v>826.83</v>
      </c>
      <c r="BN7" s="24">
        <v>867.83</v>
      </c>
      <c r="BO7" s="24">
        <v>791.76</v>
      </c>
      <c r="BP7" s="24">
        <v>786.37</v>
      </c>
      <c r="BQ7" s="24">
        <v>33.5</v>
      </c>
      <c r="BR7" s="24">
        <v>23.51</v>
      </c>
      <c r="BS7" s="24">
        <v>56.35</v>
      </c>
      <c r="BT7" s="24">
        <v>70.13</v>
      </c>
      <c r="BU7" s="24">
        <v>60</v>
      </c>
      <c r="BV7" s="24">
        <v>59.8</v>
      </c>
      <c r="BW7" s="24">
        <v>57.77</v>
      </c>
      <c r="BX7" s="24">
        <v>57.31</v>
      </c>
      <c r="BY7" s="24">
        <v>57.08</v>
      </c>
      <c r="BZ7" s="24">
        <v>56.26</v>
      </c>
      <c r="CA7" s="24">
        <v>60.65</v>
      </c>
      <c r="CB7" s="24">
        <v>472.07</v>
      </c>
      <c r="CC7" s="24">
        <v>752.69</v>
      </c>
      <c r="CD7" s="24">
        <v>365.6</v>
      </c>
      <c r="CE7" s="24">
        <v>293.76</v>
      </c>
      <c r="CF7" s="24">
        <v>343.34</v>
      </c>
      <c r="CG7" s="24">
        <v>263.76</v>
      </c>
      <c r="CH7" s="24">
        <v>274.35000000000002</v>
      </c>
      <c r="CI7" s="24">
        <v>273.52</v>
      </c>
      <c r="CJ7" s="24">
        <v>274.99</v>
      </c>
      <c r="CK7" s="24">
        <v>282.08999999999997</v>
      </c>
      <c r="CL7" s="24">
        <v>256.97000000000003</v>
      </c>
      <c r="CM7" s="24">
        <v>35.65</v>
      </c>
      <c r="CN7" s="24">
        <v>34.53</v>
      </c>
      <c r="CO7" s="24">
        <v>34.78</v>
      </c>
      <c r="CP7" s="24">
        <v>35.65</v>
      </c>
      <c r="CQ7" s="24">
        <v>34.89</v>
      </c>
      <c r="CR7" s="24">
        <v>51.75</v>
      </c>
      <c r="CS7" s="24">
        <v>50.68</v>
      </c>
      <c r="CT7" s="24">
        <v>50.14</v>
      </c>
      <c r="CU7" s="24">
        <v>54.83</v>
      </c>
      <c r="CV7" s="24">
        <v>66.53</v>
      </c>
      <c r="CW7" s="24">
        <v>61.14</v>
      </c>
      <c r="CX7" s="24">
        <v>66.239999999999995</v>
      </c>
      <c r="CY7" s="24">
        <v>66.89</v>
      </c>
      <c r="CZ7" s="24">
        <v>68.73</v>
      </c>
      <c r="DA7" s="24">
        <v>68.790000000000006</v>
      </c>
      <c r="DB7" s="24">
        <v>66.930000000000007</v>
      </c>
      <c r="DC7" s="24">
        <v>84.84</v>
      </c>
      <c r="DD7" s="24">
        <v>84.86</v>
      </c>
      <c r="DE7" s="24">
        <v>84.98</v>
      </c>
      <c r="DF7" s="24">
        <v>84.7</v>
      </c>
      <c r="DG7" s="24">
        <v>84.67</v>
      </c>
      <c r="DH7" s="24">
        <v>86.91</v>
      </c>
      <c r="DI7" s="24">
        <v>24.16</v>
      </c>
      <c r="DJ7" s="24">
        <v>26.29</v>
      </c>
      <c r="DK7" s="24">
        <v>28.47</v>
      </c>
      <c r="DL7" s="24">
        <v>30.55</v>
      </c>
      <c r="DM7" s="24">
        <v>31.54</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0.03</v>
      </c>
      <c r="EG7" s="24">
        <v>0</v>
      </c>
      <c r="EH7" s="24">
        <v>0</v>
      </c>
      <c r="EI7" s="24">
        <v>0</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小室 俊裕</cp:lastModifiedBy>
  <dcterms:modified xsi:type="dcterms:W3CDTF">2023-02-22T03:00:34Z</dcterms:modified>
</cp:coreProperties>
</file>