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thens-2018\share\上下水道事業所\008経営係\03 照会・調査関係\020公営企業に係る「経営比較分析表」の分析等\R4\R5.2.17　県よりメール(確定版)\"/>
    </mc:Choice>
  </mc:AlternateContent>
  <workbookProtection workbookAlgorithmName="SHA-512" workbookHashValue="swHLsAkjDr7JsV2iwWr0GIcrY2xJdTOLH0MmlTA6LAsFghMZZX63ifw3JiGQiIqY0RmlbpXN2i5ErVhBITvKRw==" workbookSaltValue="1OJ1lK/l8m6B1sRb0wOoeQ=="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<sst xmlns="http://schemas.openxmlformats.org/spreadsheetml/2006/main" count="228" uniqueCount="115">
  <si>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</si>
  <si>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</si>
  <si>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</si>
  <si>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</si>
  <si>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</si>
  <si>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</si>
  <si>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</si>
  <si>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</si>
  <si>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</si>
  <si>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</si>
  <si>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</si>
  <si>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</si>
  <si>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</si>
  <si>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</si>
  <si>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</si>
  <si>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</si>
  <si>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</si>
  <si>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</si>
  <si>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</si>
  <si>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</si>
  <si>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</si>
  <si>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</si>
  <si>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</si>
  <si>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</si>
  <si>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</si>
  <si>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</si>
  <si>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</si>
  <si>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</si>
  <si>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</si>
  <si>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</si>
  <si>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</si>
  <si>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</si>
  <si>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</si>
  <si>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</si>
  <si>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</si>
  <si>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</si>
  <si>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</si>
  <si>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</si>
  <si>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</si>
  <si>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</si>
  <si>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</si>
  <si>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</si>
  <si>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</si>
  <si>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</si>
  <si>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</si>
  <si>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</si>
  <si>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</si>
  <si>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</si>
  <si>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</si>
  <si>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</si>
  <si>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</si>
  <si>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</si>
  <si>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</si>
  <si>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</si>
  <si>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</si>
  <si>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</si>
  <si>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</si>
  <si>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</si>
  <si>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</si>
  <si>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</si>
  <si>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</si>
  <si>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</si>
  <si>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</si>
  <si>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</si>
  <si>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</si>
  <si>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</si>
  <si>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</si>
  <si>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</si>
  <si>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</si>
  <si>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</si>
  <si>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</si>
  <si>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</si>
  <si>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</si>
  <si>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</si>
  <si>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</si>
  <si>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</si>
  <si>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</si>
  <si>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</si>
  <si>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</si>
  <si>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</si>
  <si>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</si>
  <si>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</si>
  <si>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</si>
  <si>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</si>
  <si>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</si>
  <si>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</si>
  <si>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</si>
  <si>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</si>
  <si>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</si>
  <si>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</si>
  <si>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</si>
  <si>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</si>
  <si>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</si>
  <si>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</si>
  <si>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</si>
  <si>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</si>
  <si>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</si>
  <si>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</si>
  <si>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</si>
  <si>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</si>
  <si>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</si>
  <si>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</si>
  <si>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</si>
  <si>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</si>
  <si>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</si>
  <si>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</si>
  <si>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</si>
  <si>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</si>
  <si>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</si>
  <si>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</si>
  <si>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</si>
  <si>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</si>
  <si>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有形固定資産全体としては、約6割が減価償却済となっており、管路経年化率では、類似団体と比較すると大幅に高い値となっているため、計画的な更新が必要な状況である。
　管路については、令和3年3月に策定した白石市水道ビジョンの中期経営計画に基づき更新を行い、管路更新率については、前年度より0.15％の増加となった。今後も更新されていない管路については、更新延長を年間約3kmとして、効率的に更新を行っていく。</t>
    <rPh sb="122" eb="124">
      <t>コウシン</t>
    </rPh>
    <rPh sb="125" eb="126">
      <t>オコナ</t>
    </rPh>
    <rPh sb="128" eb="130">
      <t>カンロ</t>
    </rPh>
    <rPh sb="130" eb="132">
      <t>コウシン</t>
    </rPh>
    <rPh sb="132" eb="133">
      <t>リツ</t>
    </rPh>
    <rPh sb="139" eb="142">
      <t>ゼンネンド</t>
    </rPh>
    <rPh sb="150" eb="152">
      <t>ゾウカ</t>
    </rPh>
    <rPh sb="157" eb="159">
      <t>コンゴ</t>
    </rPh>
    <phoneticPr fontId="4"/>
  </si>
  <si>
    <t>　給水状況については、給水人口や有収水量の減少が続いていることから、給水収益についても減少傾向が続く見込みとなっている。
　また、施設の老朽化の状況から、施設更新費用の増加が見込まれ、厳しい経営となることが予想される。
　今後も、経費削減に努めるとともに、料金改定なども視野に入れ、事業運営を行っていく必要がある。</t>
    <rPh sb="21" eb="23">
      <t>ゲンショウ</t>
    </rPh>
    <rPh sb="24" eb="25">
      <t>ツヅ</t>
    </rPh>
    <rPh sb="34" eb="36">
      <t>キュウスイ</t>
    </rPh>
    <rPh sb="48" eb="49">
      <t>ツヅ</t>
    </rPh>
    <rPh sb="50" eb="52">
      <t>ミコ</t>
    </rPh>
    <phoneticPr fontId="4"/>
  </si>
  <si>
    <t>　令和3年度は、経常費用の減少により、経常収支比率や料金回収率の増加、給水原価の減少となった。なお、料金回収率は、令和2年度に実施した新型コロナウイルス感染症対策の水道料金減免を、令和3年度は実施しなかったことにより、105.49%と類似団体平均値を上回ることとなった。
　企業債残高対給水収益比率については、企業債残高の減や、給水収益の増加により令和3年度は減少となっている。令和2年度に策定した「水道ビジョン」の管路更新計画をもとに資産の更新を行っていくため、今後は増加していくと考えられる。
　施設利用率については、人口減少により一日平均配水量が年々減少しているため、配水施設の統廃合など施設規模の見直しを実施している。
　また、有収率については、令和2年度から0.02％の減少となっており、当市は、近隣市や類似団体と比較すると有収率が低いため、今後も漏水調査や配水量の見直しを行い、効率的な経営を目指していく。</t>
    <rPh sb="13" eb="15">
      <t>ゲンショウ</t>
    </rPh>
    <rPh sb="40" eb="42">
      <t>ゲンショウ</t>
    </rPh>
    <rPh sb="57" eb="59">
      <t>レイワ</t>
    </rPh>
    <rPh sb="60" eb="62">
      <t>ネンド</t>
    </rPh>
    <rPh sb="63" eb="65">
      <t>ジッシ</t>
    </rPh>
    <rPh sb="90" eb="92">
      <t>レイワ</t>
    </rPh>
    <rPh sb="93" eb="95">
      <t>ネンド</t>
    </rPh>
    <rPh sb="96" eb="98">
      <t>ジッシ</t>
    </rPh>
    <rPh sb="117" eb="119">
      <t>ルイジ</t>
    </rPh>
    <rPh sb="119" eb="121">
      <t>ダンタイ</t>
    </rPh>
    <rPh sb="121" eb="124">
      <t>ヘイキンチ</t>
    </rPh>
    <rPh sb="125" eb="127">
      <t>ウワマワ</t>
    </rPh>
    <rPh sb="155" eb="157">
      <t>キギョウ</t>
    </rPh>
    <rPh sb="157" eb="158">
      <t>サイ</t>
    </rPh>
    <rPh sb="158" eb="160">
      <t>ザンダカ</t>
    </rPh>
    <rPh sb="161" eb="162">
      <t>ゲン</t>
    </rPh>
    <rPh sb="164" eb="166">
      <t>キュウスイ</t>
    </rPh>
    <rPh sb="166" eb="168">
      <t>シュウエキ</t>
    </rPh>
    <rPh sb="169" eb="171">
      <t>ゾウカ</t>
    </rPh>
    <rPh sb="174" eb="176">
      <t>レイワ</t>
    </rPh>
    <rPh sb="177" eb="179">
      <t>ネンド</t>
    </rPh>
    <rPh sb="180" eb="182">
      <t>ゲンショウ</t>
    </rPh>
    <rPh sb="318" eb="321">
      <t>ユウシュウリツ</t>
    </rPh>
    <rPh sb="327" eb="329">
      <t>レイワ</t>
    </rPh>
    <rPh sb="330" eb="332">
      <t>ネンド</t>
    </rPh>
    <rPh sb="340" eb="34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</si>
</sst>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0.99</c:v>
                </c:pt>
                <c:pt idx="1">
                  <c:v>0.39</c:v>
                </c:pt>
                <c:pt idx="2">
                  <c:v>0.74</c:v>
                </c:pt>
                <c:pt idx="3">
                  <c:v>0.65</c:v>
                </c:pt>
                <c:pt idx="4">
                  <c:v>0.8</c:v>
                </c:pt>
              </c:numCache>
            </c:numRef>
          </c:val>
          <c:extLst>
            <c:ext xmlns:c16="http://schemas.microsoft.com/office/drawing/2014/chart" uri="{C3380CC4-5D6E-409C-BE32-E72D297353CC}">
              <c16:uniqueId val="{00000000-62BD-4F27-8D31-A3B690103F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62BD-4F27-8D31-A3B690103F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84.46</c:v>
                </c:pt>
                <c:pt idx="1">
                  <c:v>82.53</c:v>
                </c:pt>
                <c:pt idx="2">
                  <c:v>79.97</c:v>
                </c:pt>
                <c:pt idx="3">
                  <c:v>75.27</c:v>
                </c:pt>
                <c:pt idx="4">
                  <c:v>73.53</c:v>
                </c:pt>
              </c:numCache>
            </c:numRef>
          </c:val>
          <c:extLst>
            <c:ext xmlns:c16="http://schemas.microsoft.com/office/drawing/2014/chart" uri="{C3380CC4-5D6E-409C-BE32-E72D297353CC}">
              <c16:uniqueId val="{00000000-135B-42F0-874F-6FAE96D7C0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135B-42F0-874F-6FAE96D7C0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72.22</c:v>
                </c:pt>
                <c:pt idx="1">
                  <c:v>73.13</c:v>
                </c:pt>
                <c:pt idx="2">
                  <c:v>73.53</c:v>
                </c:pt>
                <c:pt idx="3">
                  <c:v>77.86</c:v>
                </c:pt>
                <c:pt idx="4">
                  <c:v>77.84</c:v>
                </c:pt>
              </c:numCache>
            </c:numRef>
          </c:val>
          <c:extLst>
            <c:ext xmlns:c16="http://schemas.microsoft.com/office/drawing/2014/chart" uri="{C3380CC4-5D6E-409C-BE32-E72D297353CC}">
              <c16:uniqueId val="{00000000-EBC9-4D08-AB7A-8F4256922B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BC9-4D08-AB7A-8F4256922B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105.52</c:v>
                </c:pt>
                <c:pt idx="1">
                  <c:v>96.42</c:v>
                </c:pt>
                <c:pt idx="2">
                  <c:v>95.61</c:v>
                </c:pt>
                <c:pt idx="3">
                  <c:v>108.42</c:v>
                </c:pt>
                <c:pt idx="4">
                  <c:v>111.02</c:v>
                </c:pt>
              </c:numCache>
            </c:numRef>
          </c:val>
          <c:extLst>
            <c:ext xmlns:c16="http://schemas.microsoft.com/office/drawing/2014/chart" uri="{C3380CC4-5D6E-409C-BE32-E72D297353CC}">
              <c16:uniqueId val="{00000000-77F1-4165-B9C0-D05BB0EA1E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77F1-4165-B9C0-D05BB0EA1E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61.46</c:v>
                </c:pt>
                <c:pt idx="1">
                  <c:v>61.86</c:v>
                </c:pt>
                <c:pt idx="2">
                  <c:v>61.76</c:v>
                </c:pt>
                <c:pt idx="3">
                  <c:v>61.07</c:v>
                </c:pt>
                <c:pt idx="4">
                  <c:v>60.39</c:v>
                </c:pt>
              </c:numCache>
            </c:numRef>
          </c:val>
          <c:extLst>
            <c:ext xmlns:c16="http://schemas.microsoft.com/office/drawing/2014/chart" uri="{C3380CC4-5D6E-409C-BE32-E72D297353CC}">
              <c16:uniqueId val="{00000000-0A41-4713-9479-BDE39853D9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0A41-4713-9479-BDE39853D9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61.17</c:v>
                </c:pt>
                <c:pt idx="1">
                  <c:v>59.8</c:v>
                </c:pt>
                <c:pt idx="2">
                  <c:v>58.85</c:v>
                </c:pt>
                <c:pt idx="3">
                  <c:v>36.770000000000003</c:v>
                </c:pt>
                <c:pt idx="4">
                  <c:v>39.82</c:v>
                </c:pt>
              </c:numCache>
            </c:numRef>
          </c:val>
          <c:extLst>
            <c:ext xmlns:c16="http://schemas.microsoft.com/office/drawing/2014/chart" uri="{C3380CC4-5D6E-409C-BE32-E72D297353CC}">
              <c16:uniqueId val="{00000000-AEFB-40D2-AE01-390CD4B14E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AEFB-40D2-AE01-390CD4B14E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4C-4CEA-B166-FD3C47577E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64C-4CEA-B166-FD3C47577E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511.27</c:v>
                </c:pt>
                <c:pt idx="1">
                  <c:v>478.05</c:v>
                </c:pt>
                <c:pt idx="2">
                  <c:v>416.88</c:v>
                </c:pt>
                <c:pt idx="3">
                  <c:v>375.88</c:v>
                </c:pt>
                <c:pt idx="4">
                  <c:v>439.34</c:v>
                </c:pt>
              </c:numCache>
            </c:numRef>
          </c:val>
          <c:extLst>
            <c:ext xmlns:c16="http://schemas.microsoft.com/office/drawing/2014/chart" uri="{C3380CC4-5D6E-409C-BE32-E72D297353CC}">
              <c16:uniqueId val="{00000000-AF32-43C3-ACC4-CF113F4AEA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AF32-43C3-ACC4-CF113F4AEA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155.37</c:v>
                </c:pt>
                <c:pt idx="1">
                  <c:v>170.02</c:v>
                </c:pt>
                <c:pt idx="2">
                  <c:v>179.88</c:v>
                </c:pt>
                <c:pt idx="3">
                  <c:v>197.47</c:v>
                </c:pt>
                <c:pt idx="4">
                  <c:v>180.18</c:v>
                </c:pt>
              </c:numCache>
            </c:numRef>
          </c:val>
          <c:extLst>
            <c:ext xmlns:c16="http://schemas.microsoft.com/office/drawing/2014/chart" uri="{C3380CC4-5D6E-409C-BE32-E72D297353CC}">
              <c16:uniqueId val="{00000000-1C6D-4382-B429-0A543B68B1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C6D-4382-B429-0A543B68B1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100.86</c:v>
                </c:pt>
                <c:pt idx="1">
                  <c:v>94.31</c:v>
                </c:pt>
                <c:pt idx="2">
                  <c:v>91.39</c:v>
                </c:pt>
                <c:pt idx="3">
                  <c:v>94.96</c:v>
                </c:pt>
                <c:pt idx="4">
                  <c:v>105.49</c:v>
                </c:pt>
              </c:numCache>
            </c:numRef>
          </c:val>
          <c:extLst>
            <c:ext xmlns:c16="http://schemas.microsoft.com/office/drawing/2014/chart" uri="{C3380CC4-5D6E-409C-BE32-E72D297353CC}">
              <c16:uniqueId val="{00000000-EE5A-4BEB-9306-E159723017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EE5A-4BEB-9306-E159723017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258.85000000000002</c:v>
                </c:pt>
                <c:pt idx="1">
                  <c:v>278.95</c:v>
                </c:pt>
                <c:pt idx="2">
                  <c:v>288.45</c:v>
                </c:pt>
                <c:pt idx="3">
                  <c:v>254.12</c:v>
                </c:pt>
                <c:pt idx="4">
                  <c:v>250.3</c:v>
                </c:pt>
              </c:numCache>
            </c:numRef>
          </c:val>
          <c:extLst>
            <c:ext xmlns:c16="http://schemas.microsoft.com/office/drawing/2014/chart" uri="{C3380CC4-5D6E-409C-BE32-E72D297353CC}">
              <c16:uniqueId val="{00000000-877B-4FD9-BB0E-84D4418EDF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877B-4FD9-BB0E-84D4418EDF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白石市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32526</v>
      </c>
      <c r="AM8" s="45"/>
      <c r="AN8" s="45"/>
      <c r="AO8" s="45"/>
      <c r="AP8" s="45"/>
      <c r="AQ8" s="45"/>
      <c r="AR8" s="45"/>
      <c r="AS8" s="45"/>
      <c r="AT8" s="46">
        <f>データ!$S$6</f>
        <v>286.48</v>
      </c>
      <c r="AU8" s="47"/>
      <c r="AV8" s="47"/>
      <c r="AW8" s="47"/>
      <c r="AX8" s="47"/>
      <c r="AY8" s="47"/>
      <c r="AZ8" s="47"/>
      <c r="BA8" s="47"/>
      <c r="BB8" s="48">
        <f>データ!$T$6</f>
        <v>113.54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67.62</v>
      </c>
      <c r="J10" s="47"/>
      <c r="K10" s="47"/>
      <c r="L10" s="47"/>
      <c r="M10" s="47"/>
      <c r="N10" s="47"/>
      <c r="O10" s="81"/>
      <c r="P10" s="48">
        <f>データ!$P$6</f>
        <v>96.19</v>
      </c>
      <c r="Q10" s="48"/>
      <c r="R10" s="48"/>
      <c r="S10" s="48"/>
      <c r="T10" s="48"/>
      <c r="U10" s="48"/>
      <c r="V10" s="48"/>
      <c r="W10" s="45">
        <f>データ!$Q$6</f>
        <v>4180</v>
      </c>
      <c r="X10" s="45"/>
      <c r="Y10" s="45"/>
      <c r="Z10" s="45"/>
      <c r="AA10" s="45"/>
      <c r="AB10" s="45"/>
      <c r="AC10" s="45"/>
      <c r="AD10" s="2"/>
      <c r="AE10" s="2"/>
      <c r="AF10" s="2"/>
      <c r="AG10" s="2"/>
      <c r="AH10" s="2"/>
      <c r="AI10" s="2"/>
      <c r="AJ10" s="2"/>
      <c r="AK10" s="2"/>
      <c r="AL10" s="45">
        <f>データ!$U$6</f>
        <v>31094</v>
      </c>
      <c r="AM10" s="45"/>
      <c r="AN10" s="45"/>
      <c r="AO10" s="45"/>
      <c r="AP10" s="45"/>
      <c r="AQ10" s="45"/>
      <c r="AR10" s="45"/>
      <c r="AS10" s="45"/>
      <c r="AT10" s="46">
        <f>データ!$V$6</f>
        <v>49.62</v>
      </c>
      <c r="AU10" s="47"/>
      <c r="AV10" s="47"/>
      <c r="AW10" s="47"/>
      <c r="AX10" s="47"/>
      <c r="AY10" s="47"/>
      <c r="AZ10" s="47"/>
      <c r="BA10" s="47"/>
      <c r="BB10" s="48">
        <f>データ!$W$6</f>
        <v>626.64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maxFLDJVnGKC/+a/ONBXBNm1xz6cqiw/GvRmDGbjE2MDbuA7NaPSvHovhR3omgVqS+Q81ZPdakr2i63jZbxpQ==" saltValue="UwPF28lXxwJPEDPPDqlv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42064</v>
      </c>
      <c r="D6" s="20">
        <f t="shared" si="3"/>
        <v>46</v>
      </c>
      <c r="E6" s="20">
        <f t="shared" si="3"/>
        <v>1</v>
      </c>
      <c r="F6" s="20">
        <f t="shared" si="3"/>
        <v>0</v>
      </c>
      <c r="G6" s="20">
        <f t="shared" si="3"/>
        <v>1</v>
      </c>
      <c r="H6" s="20" t="str">
        <f t="shared" si="3"/>
        <v>宮城県　白石市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67.62</v>
      </c>
      <c r="P6" s="21">
        <f t="shared" si="3"/>
        <v>96.19</v>
      </c>
      <c r="Q6" s="21">
        <f t="shared" si="3"/>
        <v>4180</v>
      </c>
      <c r="R6" s="21">
        <f t="shared" si="3"/>
        <v>32526</v>
      </c>
      <c r="S6" s="21">
        <f t="shared" si="3"/>
        <v>286.48</v>
      </c>
      <c r="T6" s="21">
        <f t="shared" si="3"/>
        <v>113.54</v>
      </c>
      <c r="U6" s="21">
        <f t="shared" si="3"/>
        <v>31094</v>
      </c>
      <c r="V6" s="21">
        <f t="shared" si="3"/>
        <v>49.62</v>
      </c>
      <c r="W6" s="21">
        <f t="shared" si="3"/>
        <v>626.64</v>
      </c>
      <c r="X6" s="22">
        <f>IF(X7="",NA(),X7)</f>
        <v>105.52</v>
      </c>
      <c r="Y6" s="22">
        <f t="shared" ref="Y6:AG6" si="4">IF(Y7="",NA(),Y7)</f>
        <v>96.42</v>
      </c>
      <c r="Z6" s="22">
        <f t="shared" si="4"/>
        <v>95.61</v>
      </c>
      <c r="AA6" s="22">
        <f t="shared" si="4"/>
        <v>108.42</v>
      </c>
      <c r="AB6" s="22">
        <f t="shared" si="4"/>
        <v>111.02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511.27</v>
      </c>
      <c r="AU6" s="22">
        <f t="shared" ref="AU6:BC6" si="6">IF(AU7="",NA(),AU7)</f>
        <v>478.05</v>
      </c>
      <c r="AV6" s="22">
        <f t="shared" si="6"/>
        <v>416.88</v>
      </c>
      <c r="AW6" s="22">
        <f t="shared" si="6"/>
        <v>375.88</v>
      </c>
      <c r="AX6" s="22">
        <f t="shared" si="6"/>
        <v>439.34</v>
      </c>
      <c r="AY6" s="22">
        <f t="shared" si="6"/>
        <v>357.34</v>
      </c>
      <c r="AZ6" s="22">
        <f t="shared" si="6"/>
        <v>366.03</v>
      </c>
      <c r="BA6" s="22">
        <f t="shared" si="6"/>
        <v>365.18</v>
      </c>
      <c r="BB6" s="22">
        <f t="shared" si="6"/>
        <v>327.77</v>
      </c>
      <c r="BC6" s="22">
        <f t="shared" si="6"/>
        <v>338.02</v>
      </c>
      <c r="BD6" s="21" t="str">
        <f>IF(BD7="","",IF(BD7="-","【-】","【"&amp;SUBSTITUTE(TEXT(BD7,"#,##0.00"),"-","△")&amp;"】"))</f>
        <v>【261.51】</v>
      </c>
      <c r="BE6" s="22">
        <f>IF(BE7="",NA(),BE7)</f>
        <v>155.37</v>
      </c>
      <c r="BF6" s="22">
        <f t="shared" ref="BF6:BN6" si="7">IF(BF7="",NA(),BF7)</f>
        <v>170.02</v>
      </c>
      <c r="BG6" s="22">
        <f t="shared" si="7"/>
        <v>179.88</v>
      </c>
      <c r="BH6" s="22">
        <f t="shared" si="7"/>
        <v>197.47</v>
      </c>
      <c r="BI6" s="22">
        <f t="shared" si="7"/>
        <v>180.18</v>
      </c>
      <c r="BJ6" s="22">
        <f t="shared" si="7"/>
        <v>373.69</v>
      </c>
      <c r="BK6" s="22">
        <f t="shared" si="7"/>
        <v>370.12</v>
      </c>
      <c r="BL6" s="22">
        <f t="shared" si="7"/>
        <v>371.65</v>
      </c>
      <c r="BM6" s="22">
        <f t="shared" si="7"/>
        <v>397.1</v>
      </c>
      <c r="BN6" s="22">
        <f t="shared" si="7"/>
        <v>379.91</v>
      </c>
      <c r="BO6" s="21" t="str">
        <f>IF(BO7="","",IF(BO7="-","【-】","【"&amp;SUBSTITUTE(TEXT(BO7,"#,##0.00"),"-","△")&amp;"】"))</f>
        <v>【265.16】</v>
      </c>
      <c r="BP6" s="22">
        <f>IF(BP7="",NA(),BP7)</f>
        <v>100.86</v>
      </c>
      <c r="BQ6" s="22">
        <f t="shared" ref="BQ6:BY6" si="8">IF(BQ7="",NA(),BQ7)</f>
        <v>94.31</v>
      </c>
      <c r="BR6" s="22">
        <f t="shared" si="8"/>
        <v>91.39</v>
      </c>
      <c r="BS6" s="22">
        <f t="shared" si="8"/>
        <v>94.96</v>
      </c>
      <c r="BT6" s="22">
        <f t="shared" si="8"/>
        <v>105.49</v>
      </c>
      <c r="BU6" s="22">
        <f t="shared" si="8"/>
        <v>99.87</v>
      </c>
      <c r="BV6" s="22">
        <f t="shared" si="8"/>
        <v>100.42</v>
      </c>
      <c r="BW6" s="22">
        <f t="shared" si="8"/>
        <v>98.77</v>
      </c>
      <c r="BX6" s="22">
        <f t="shared" si="8"/>
        <v>95.79</v>
      </c>
      <c r="BY6" s="22">
        <f t="shared" si="8"/>
        <v>98.3</v>
      </c>
      <c r="BZ6" s="21" t="str">
        <f>IF(BZ7="","",IF(BZ7="-","【-】","【"&amp;SUBSTITUTE(TEXT(BZ7,"#,##0.00"),"-","△")&amp;"】"))</f>
        <v>【102.35】</v>
      </c>
      <c r="CA6" s="22">
        <f>IF(CA7="",NA(),CA7)</f>
        <v>258.85000000000002</v>
      </c>
      <c r="CB6" s="22">
        <f t="shared" ref="CB6:CJ6" si="9">IF(CB7="",NA(),CB7)</f>
        <v>278.95</v>
      </c>
      <c r="CC6" s="22">
        <f t="shared" si="9"/>
        <v>288.45</v>
      </c>
      <c r="CD6" s="22">
        <f t="shared" si="9"/>
        <v>254.12</v>
      </c>
      <c r="CE6" s="22">
        <f t="shared" si="9"/>
        <v>250.3</v>
      </c>
      <c r="CF6" s="22">
        <f t="shared" si="9"/>
        <v>171.81</v>
      </c>
      <c r="CG6" s="22">
        <f t="shared" si="9"/>
        <v>171.67</v>
      </c>
      <c r="CH6" s="22">
        <f t="shared" si="9"/>
        <v>173.67</v>
      </c>
      <c r="CI6" s="22">
        <f t="shared" si="9"/>
        <v>171.13</v>
      </c>
      <c r="CJ6" s="22">
        <f t="shared" si="9"/>
        <v>173.7</v>
      </c>
      <c r="CK6" s="21" t="str">
        <f>IF(CK7="","",IF(CK7="-","【-】","【"&amp;SUBSTITUTE(TEXT(CK7,"#,##0.00"),"-","△")&amp;"】"))</f>
        <v>【167.74】</v>
      </c>
      <c r="CL6" s="22">
        <f>IF(CL7="",NA(),CL7)</f>
        <v>84.46</v>
      </c>
      <c r="CM6" s="22">
        <f t="shared" ref="CM6:CU6" si="10">IF(CM7="",NA(),CM7)</f>
        <v>82.53</v>
      </c>
      <c r="CN6" s="22">
        <f t="shared" si="10"/>
        <v>79.97</v>
      </c>
      <c r="CO6" s="22">
        <f t="shared" si="10"/>
        <v>75.27</v>
      </c>
      <c r="CP6" s="22">
        <f t="shared" si="10"/>
        <v>73.53</v>
      </c>
      <c r="CQ6" s="22">
        <f t="shared" si="10"/>
        <v>60.03</v>
      </c>
      <c r="CR6" s="22">
        <f t="shared" si="10"/>
        <v>59.74</v>
      </c>
      <c r="CS6" s="22">
        <f t="shared" si="10"/>
        <v>59.67</v>
      </c>
      <c r="CT6" s="22">
        <f t="shared" si="10"/>
        <v>60.12</v>
      </c>
      <c r="CU6" s="22">
        <f t="shared" si="10"/>
        <v>60.34</v>
      </c>
      <c r="CV6" s="21" t="str">
        <f>IF(CV7="","",IF(CV7="-","【-】","【"&amp;SUBSTITUTE(TEXT(CV7,"#,##0.00"),"-","△")&amp;"】"))</f>
        <v>【60.29】</v>
      </c>
      <c r="CW6" s="22">
        <f>IF(CW7="",NA(),CW7)</f>
        <v>72.22</v>
      </c>
      <c r="CX6" s="22">
        <f t="shared" ref="CX6:DF6" si="11">IF(CX7="",NA(),CX7)</f>
        <v>73.13</v>
      </c>
      <c r="CY6" s="22">
        <f t="shared" si="11"/>
        <v>73.53</v>
      </c>
      <c r="CZ6" s="22">
        <f t="shared" si="11"/>
        <v>77.86</v>
      </c>
      <c r="DA6" s="22">
        <f t="shared" si="11"/>
        <v>77.84</v>
      </c>
      <c r="DB6" s="22">
        <f t="shared" si="11"/>
        <v>84.81</v>
      </c>
      <c r="DC6" s="22">
        <f t="shared" si="11"/>
        <v>84.8</v>
      </c>
      <c r="DD6" s="22">
        <f t="shared" si="11"/>
        <v>84.6</v>
      </c>
      <c r="DE6" s="22">
        <f t="shared" si="11"/>
        <v>84.24</v>
      </c>
      <c r="DF6" s="22">
        <f t="shared" si="11"/>
        <v>84.19</v>
      </c>
      <c r="DG6" s="21" t="str">
        <f>IF(DG7="","",IF(DG7="-","【-】","【"&amp;SUBSTITUTE(TEXT(DG7,"#,##0.00"),"-","△")&amp;"】"))</f>
        <v>【90.12】</v>
      </c>
      <c r="DH6" s="22">
        <f>IF(DH7="",NA(),DH7)</f>
        <v>61.46</v>
      </c>
      <c r="DI6" s="22">
        <f t="shared" ref="DI6:DQ6" si="12">IF(DI7="",NA(),DI7)</f>
        <v>61.86</v>
      </c>
      <c r="DJ6" s="22">
        <f t="shared" si="12"/>
        <v>61.76</v>
      </c>
      <c r="DK6" s="22">
        <f t="shared" si="12"/>
        <v>61.07</v>
      </c>
      <c r="DL6" s="22">
        <f t="shared" si="12"/>
        <v>60.39</v>
      </c>
      <c r="DM6" s="22">
        <f t="shared" si="12"/>
        <v>47.28</v>
      </c>
      <c r="DN6" s="22">
        <f t="shared" si="12"/>
        <v>47.66</v>
      </c>
      <c r="DO6" s="22">
        <f t="shared" si="12"/>
        <v>48.17</v>
      </c>
      <c r="DP6" s="22">
        <f t="shared" si="12"/>
        <v>48.83</v>
      </c>
      <c r="DQ6" s="22">
        <f t="shared" si="12"/>
        <v>49.96</v>
      </c>
      <c r="DR6" s="21" t="str">
        <f>IF(DR7="","",IF(DR7="-","【-】","【"&amp;SUBSTITUTE(TEXT(DR7,"#,##0.00"),"-","△")&amp;"】"))</f>
        <v>【50.88】</v>
      </c>
      <c r="DS6" s="22">
        <f>IF(DS7="",NA(),DS7)</f>
        <v>61.17</v>
      </c>
      <c r="DT6" s="22">
        <f t="shared" ref="DT6:EB6" si="13">IF(DT7="",NA(),DT7)</f>
        <v>59.8</v>
      </c>
      <c r="DU6" s="22">
        <f t="shared" si="13"/>
        <v>58.85</v>
      </c>
      <c r="DV6" s="22">
        <f t="shared" si="13"/>
        <v>36.770000000000003</v>
      </c>
      <c r="DW6" s="22">
        <f t="shared" si="13"/>
        <v>39.82</v>
      </c>
      <c r="DX6" s="22">
        <f t="shared" si="13"/>
        <v>12.19</v>
      </c>
      <c r="DY6" s="22">
        <f t="shared" si="13"/>
        <v>15.1</v>
      </c>
      <c r="DZ6" s="22">
        <f t="shared" si="13"/>
        <v>17.12</v>
      </c>
      <c r="EA6" s="22">
        <f t="shared" si="13"/>
        <v>18.18</v>
      </c>
      <c r="EB6" s="22">
        <f t="shared" si="13"/>
        <v>19.32</v>
      </c>
      <c r="EC6" s="21" t="str">
        <f>IF(EC7="","",IF(EC7="-","【-】","【"&amp;SUBSTITUTE(TEXT(EC7,"#,##0.00"),"-","△")&amp;"】"))</f>
        <v>【22.30】</v>
      </c>
      <c r="ED6" s="22">
        <f>IF(ED7="",NA(),ED7)</f>
        <v>0.99</v>
      </c>
      <c r="EE6" s="22">
        <f t="shared" ref="EE6:EM6" si="14">IF(EE7="",NA(),EE7)</f>
        <v>0.39</v>
      </c>
      <c r="EF6" s="22">
        <f t="shared" si="14"/>
        <v>0.74</v>
      </c>
      <c r="EG6" s="22">
        <f t="shared" si="14"/>
        <v>0.65</v>
      </c>
      <c r="EH6" s="22">
        <f t="shared" si="14"/>
        <v>0.8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42064</v>
      </c>
      <c r="D7" s="24">
        <v>46</v>
      </c>
      <c r="E7" s="24">
        <v>1</v>
      </c>
      <c r="F7" s="24">
        <v>0</v>
      </c>
      <c r="G7" s="24">
        <v>1</v>
      </c>
      <c r="H7" s="24" t="s">
        <v>93</v>
      </c>
      <c r="I7" s="24" t="s">
        <v>94</v>
      </c>
      <c r="J7" s="24" t="s">
        <v>95</v>
      </c>
      <c r="K7" s="24" t="s">
        <v>96</v>
      </c>
      <c r="L7" s="24" t="s">
        <v>97</v>
      </c>
      <c r="M7" s="24" t="s">
        <v>98</v>
      </c>
      <c r="N7" s="25" t="s">
        <v>99</v>
      </c>
      <c r="O7" s="25">
        <v>67.62</v>
      </c>
      <c r="P7" s="25">
        <v>96.19</v>
      </c>
      <c r="Q7" s="25">
        <v>4180</v>
      </c>
      <c r="R7" s="25">
        <v>32526</v>
      </c>
      <c r="S7" s="25">
        <v>286.48</v>
      </c>
      <c r="T7" s="25">
        <v>113.54</v>
      </c>
      <c r="U7" s="25">
        <v>31094</v>
      </c>
      <c r="V7" s="25">
        <v>49.62</v>
      </c>
      <c r="W7" s="25">
        <v>626.64</v>
      </c>
      <c r="X7" s="25">
        <v>105.52</v>
      </c>
      <c r="Y7" s="25">
        <v>96.42</v>
      </c>
      <c r="Z7" s="25">
        <v>95.61</v>
      </c>
      <c r="AA7" s="25">
        <v>108.42</v>
      </c>
      <c r="AB7" s="25">
        <v>111.02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511.27</v>
      </c>
      <c r="AU7" s="25">
        <v>478.05</v>
      </c>
      <c r="AV7" s="25">
        <v>416.88</v>
      </c>
      <c r="AW7" s="25">
        <v>375.88</v>
      </c>
      <c r="AX7" s="25">
        <v>439.34</v>
      </c>
      <c r="AY7" s="25">
        <v>357.34</v>
      </c>
      <c r="AZ7" s="25">
        <v>366.03</v>
      </c>
      <c r="BA7" s="25">
        <v>365.18</v>
      </c>
      <c r="BB7" s="25">
        <v>327.77</v>
      </c>
      <c r="BC7" s="25">
        <v>338.02</v>
      </c>
      <c r="BD7" s="25">
        <v>261.51</v>
      </c>
      <c r="BE7" s="25">
        <v>155.37</v>
      </c>
      <c r="BF7" s="25">
        <v>170.02</v>
      </c>
      <c r="BG7" s="25">
        <v>179.88</v>
      </c>
      <c r="BH7" s="25">
        <v>197.47</v>
      </c>
      <c r="BI7" s="25">
        <v>180.18</v>
      </c>
      <c r="BJ7" s="25">
        <v>373.69</v>
      </c>
      <c r="BK7" s="25">
        <v>370.12</v>
      </c>
      <c r="BL7" s="25">
        <v>371.65</v>
      </c>
      <c r="BM7" s="25">
        <v>397.1</v>
      </c>
      <c r="BN7" s="25">
        <v>379.91</v>
      </c>
      <c r="BO7" s="25">
        <v>265.16000000000003</v>
      </c>
      <c r="BP7" s="25">
        <v>100.86</v>
      </c>
      <c r="BQ7" s="25">
        <v>94.31</v>
      </c>
      <c r="BR7" s="25">
        <v>91.39</v>
      </c>
      <c r="BS7" s="25">
        <v>94.96</v>
      </c>
      <c r="BT7" s="25">
        <v>105.49</v>
      </c>
      <c r="BU7" s="25">
        <v>99.87</v>
      </c>
      <c r="BV7" s="25">
        <v>100.42</v>
      </c>
      <c r="BW7" s="25">
        <v>98.77</v>
      </c>
      <c r="BX7" s="25">
        <v>95.79</v>
      </c>
      <c r="BY7" s="25">
        <v>98.3</v>
      </c>
      <c r="BZ7" s="25">
        <v>102.35</v>
      </c>
      <c r="CA7" s="25">
        <v>258.85000000000002</v>
      </c>
      <c r="CB7" s="25">
        <v>278.95</v>
      </c>
      <c r="CC7" s="25">
        <v>288.45</v>
      </c>
      <c r="CD7" s="25">
        <v>254.12</v>
      </c>
      <c r="CE7" s="25">
        <v>250.3</v>
      </c>
      <c r="CF7" s="25">
        <v>171.81</v>
      </c>
      <c r="CG7" s="25">
        <v>171.67</v>
      </c>
      <c r="CH7" s="25">
        <v>173.67</v>
      </c>
      <c r="CI7" s="25">
        <v>171.13</v>
      </c>
      <c r="CJ7" s="25">
        <v>173.7</v>
      </c>
      <c r="CK7" s="25">
        <v>167.74</v>
      </c>
      <c r="CL7" s="25">
        <v>84.46</v>
      </c>
      <c r="CM7" s="25">
        <v>82.53</v>
      </c>
      <c r="CN7" s="25">
        <v>79.97</v>
      </c>
      <c r="CO7" s="25">
        <v>75.27</v>
      </c>
      <c r="CP7" s="25">
        <v>73.53</v>
      </c>
      <c r="CQ7" s="25">
        <v>60.03</v>
      </c>
      <c r="CR7" s="25">
        <v>59.74</v>
      </c>
      <c r="CS7" s="25">
        <v>59.67</v>
      </c>
      <c r="CT7" s="25">
        <v>60.12</v>
      </c>
      <c r="CU7" s="25">
        <v>60.34</v>
      </c>
      <c r="CV7" s="25">
        <v>60.29</v>
      </c>
      <c r="CW7" s="25">
        <v>72.22</v>
      </c>
      <c r="CX7" s="25">
        <v>73.13</v>
      </c>
      <c r="CY7" s="25">
        <v>73.53</v>
      </c>
      <c r="CZ7" s="25">
        <v>77.86</v>
      </c>
      <c r="DA7" s="25">
        <v>77.84</v>
      </c>
      <c r="DB7" s="25">
        <v>84.81</v>
      </c>
      <c r="DC7" s="25">
        <v>84.8</v>
      </c>
      <c r="DD7" s="25">
        <v>84.6</v>
      </c>
      <c r="DE7" s="25">
        <v>84.24</v>
      </c>
      <c r="DF7" s="25">
        <v>84.19</v>
      </c>
      <c r="DG7" s="25">
        <v>90.12</v>
      </c>
      <c r="DH7" s="25">
        <v>61.46</v>
      </c>
      <c r="DI7" s="25">
        <v>61.86</v>
      </c>
      <c r="DJ7" s="25">
        <v>61.76</v>
      </c>
      <c r="DK7" s="25">
        <v>61.07</v>
      </c>
      <c r="DL7" s="25">
        <v>60.39</v>
      </c>
      <c r="DM7" s="25">
        <v>47.28</v>
      </c>
      <c r="DN7" s="25">
        <v>47.66</v>
      </c>
      <c r="DO7" s="25">
        <v>48.17</v>
      </c>
      <c r="DP7" s="25">
        <v>48.83</v>
      </c>
      <c r="DQ7" s="25">
        <v>49.96</v>
      </c>
      <c r="DR7" s="25">
        <v>50.88</v>
      </c>
      <c r="DS7" s="25">
        <v>61.17</v>
      </c>
      <c r="DT7" s="25">
        <v>59.8</v>
      </c>
      <c r="DU7" s="25">
        <v>58.85</v>
      </c>
      <c r="DV7" s="25">
        <v>36.770000000000003</v>
      </c>
      <c r="DW7" s="25">
        <v>39.82</v>
      </c>
      <c r="DX7" s="25">
        <v>12.19</v>
      </c>
      <c r="DY7" s="25">
        <v>15.1</v>
      </c>
      <c r="DZ7" s="25">
        <v>17.12</v>
      </c>
      <c r="EA7" s="25">
        <v>18.18</v>
      </c>
      <c r="EB7" s="25">
        <v>19.32</v>
      </c>
      <c r="EC7" s="25">
        <v>22.3</v>
      </c>
      <c r="ED7" s="25">
        <v>0.99</v>
      </c>
      <c r="EE7" s="25">
        <v>0.39</v>
      </c>
      <c r="EF7" s="25">
        <v>0.74</v>
      </c>
      <c r="EG7" s="25">
        <v>0.65</v>
      </c>
      <c r="EH7" s="25">
        <v>0.8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小室 俊裕</cp:lastModifiedBy>
  <dcterms:modified xsi:type="dcterms:W3CDTF">2023-02-22T02:52:53Z</dcterms:modified>
</cp:coreProperties>
</file>